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\Documents\RPF\Dossiers1_2_3\documents schneider\Projet_Axter\Chiffrage\"/>
    </mc:Choice>
  </mc:AlternateContent>
  <xr:revisionPtr revIDLastSave="0" documentId="13_ncr:1_{C13C7C24-24AE-4539-9D22-66889005EF1E}" xr6:coauthVersionLast="45" xr6:coauthVersionMax="45" xr10:uidLastSave="{00000000-0000-0000-0000-000000000000}"/>
  <bookViews>
    <workbookView xWindow="-110" yWindow="-110" windowWidth="19420" windowHeight="10420" tabRatio="547" xr2:uid="{00000000-000D-0000-FFFF-FFFF00000000}"/>
  </bookViews>
  <sheets>
    <sheet name="Synthèse" sheetId="14" r:id="rId1"/>
    <sheet name="Prestations Logiciel" sheetId="36" r:id="rId2"/>
    <sheet name="Abonnement Saas" sheetId="37" r:id="rId3"/>
    <sheet name="Planning" sheetId="38" r:id="rId4"/>
  </sheets>
  <externalReferences>
    <externalReference r:id="rId5"/>
    <externalReference r:id="rId6"/>
    <externalReference r:id="rId7"/>
    <externalReference r:id="rId8"/>
  </externalReferences>
  <definedNames>
    <definedName name="__CPS2" localSheetId="2">#REF!</definedName>
    <definedName name="__CPS2" localSheetId="1">#REF!</definedName>
    <definedName name="__CPS2">#REF!</definedName>
    <definedName name="__DPJ2" localSheetId="2">#REF!</definedName>
    <definedName name="__DPJ2" localSheetId="1">#REF!</definedName>
    <definedName name="__DPJ2">#REF!</definedName>
    <definedName name="__ISR2" localSheetId="2">#REF!</definedName>
    <definedName name="__ISR2" localSheetId="1">#REF!</definedName>
    <definedName name="__ISR2">#REF!</definedName>
    <definedName name="_CPS2" localSheetId="1">#REF!</definedName>
    <definedName name="_CPS2">#REF!</definedName>
    <definedName name="_DPJ2" localSheetId="1">#REF!</definedName>
    <definedName name="_DPJ2">#REF!</definedName>
    <definedName name="_ISR2" localSheetId="1">#REF!</definedName>
    <definedName name="_ISR2">#REF!</definedName>
    <definedName name="aaa">#REF!</definedName>
    <definedName name="cable">[1]Câbles!$A$5:$A$8</definedName>
    <definedName name="camion" localSheetId="2">#REF!</definedName>
    <definedName name="camion" localSheetId="1">[2]entête!$E$48</definedName>
    <definedName name="camion">#REF!</definedName>
    <definedName name="camion.grue" localSheetId="2">#REF!</definedName>
    <definedName name="camion.grue" localSheetId="1">[2]entête!$E$51</definedName>
    <definedName name="camion.grue">#REF!</definedName>
    <definedName name="ChoixCompteur">[1]Compteur!$B$5:$B$14,[1]Compteur!$B$26,[1]Compteur!$B$51</definedName>
    <definedName name="ChoixConcentrateur">[1]Concentrateur!#REF!</definedName>
    <definedName name="ChoixSonde">'[1]Sonde température'!$A$29,'[1]Sonde température'!$A$30,'[1]Sonde température'!$A$31,'[1]Sonde température'!$A$34,'[1]Sonde température'!$A$35,'[1]Sonde température'!$A$36,'[1]Sonde température'!$A$37</definedName>
    <definedName name="CIF" localSheetId="2">#REF!</definedName>
    <definedName name="CIF" localSheetId="1">[2]entête!$E$72</definedName>
    <definedName name="CIF">#REF!</definedName>
    <definedName name="concentrateur">[1]Concentrateur!#REF!</definedName>
    <definedName name="COST">'Prestations Logiciel'!$G$52</definedName>
    <definedName name="CP">'[3]Détail Prestations'!$E$49</definedName>
    <definedName name="CPS" localSheetId="1">'Prestations Logiciel'!$H$52</definedName>
    <definedName name="CPS">'[4]MOE etape1'!$P$146</definedName>
    <definedName name="dddd">#REF!</definedName>
    <definedName name="DP" localSheetId="2">'[3]Détail Prestations'!$E$51</definedName>
    <definedName name="DP" localSheetId="1">'Prestations Logiciel'!#REF!</definedName>
    <definedName name="DP">#REF!</definedName>
    <definedName name="DPJ" localSheetId="2">#REF!</definedName>
    <definedName name="DPJ" localSheetId="1">#REF!</definedName>
    <definedName name="DPJ">#REF!</definedName>
    <definedName name="DT" localSheetId="1">'Prestations Logiciel'!#REF!</definedName>
    <definedName name="DT">'[4]MOE etape1'!$P$148</definedName>
    <definedName name="DTZ" localSheetId="2">#REF!</definedName>
    <definedName name="DTZ" localSheetId="1">#REF!</definedName>
    <definedName name="DTZ">#REF!</definedName>
    <definedName name="Euro" localSheetId="2">#REF!</definedName>
    <definedName name="Euro" localSheetId="1">[2]entête!$D$14</definedName>
    <definedName name="Euro">#REF!</definedName>
    <definedName name="FDEP" localSheetId="1">'Prestations Logiciel'!$H$56</definedName>
    <definedName name="FDEP">#REF!</definedName>
    <definedName name="FG" localSheetId="2">#REF!</definedName>
    <definedName name="FG" localSheetId="1">[2]entête!$E$72</definedName>
    <definedName name="FG">#REF!</definedName>
    <definedName name="IA">'[3]Détail Prestations'!$E$52</definedName>
    <definedName name="IDEV" localSheetId="1">'Prestations Logiciel'!#REF!</definedName>
    <definedName name="IDEV">'[4]MOE etape1'!$P$143</definedName>
    <definedName name="IDEV2" localSheetId="2">#REF!</definedName>
    <definedName name="IDEV2" localSheetId="1">#REF!</definedName>
    <definedName name="IDEV2">#REF!</definedName>
    <definedName name="IDEVS" localSheetId="1">'Prestations Logiciel'!#REF!</definedName>
    <definedName name="IDEVS">'[4]MOE etape1'!$P$144</definedName>
    <definedName name="IDEVS2" localSheetId="2">#REF!</definedName>
    <definedName name="IDEVS2" localSheetId="1">#REF!</definedName>
    <definedName name="IDEVS2">#REF!</definedName>
    <definedName name="ISR" localSheetId="2">#REF!</definedName>
    <definedName name="ISR" localSheetId="1">'Prestations Logiciel'!#REF!</definedName>
    <definedName name="ISR">#REF!</definedName>
    <definedName name="ISRù" localSheetId="2">#REF!</definedName>
    <definedName name="ISRù" localSheetId="1">#REF!</definedName>
    <definedName name="ISRù">#REF!</definedName>
    <definedName name="keng" localSheetId="2">#REF!</definedName>
    <definedName name="keng" localSheetId="1">[2]entête!$B$63</definedName>
    <definedName name="keng">#REF!</definedName>
    <definedName name="Kmo" localSheetId="2">#REF!</definedName>
    <definedName name="Kmo" localSheetId="1">[2]entête!$A$36</definedName>
    <definedName name="Kmo">#REF!</definedName>
    <definedName name="KV" localSheetId="2">#REF!</definedName>
    <definedName name="KV" localSheetId="1">[2]entête!$G$86</definedName>
    <definedName name="KV">#REF!</definedName>
    <definedName name="MARGE">'Prestations Logiciel'!$H$52</definedName>
    <definedName name="MO" localSheetId="2">#REF!</definedName>
    <definedName name="MO" localSheetId="1">[2]entête!$E$24</definedName>
    <definedName name="MO">#REF!</definedName>
    <definedName name="nacelle" localSheetId="2">#REF!</definedName>
    <definedName name="nacelle" localSheetId="1">[2]entête!$E$54</definedName>
    <definedName name="nacelle">#REF!</definedName>
    <definedName name="T.V.A." localSheetId="2">#REF!</definedName>
    <definedName name="T.V.A." localSheetId="1">[2]entête!$E$93</definedName>
    <definedName name="T.V.A.">#REF!</definedName>
    <definedName name="Taux_MO_Moyen" localSheetId="2">#REF!</definedName>
    <definedName name="Taux_MO_Moyen" localSheetId="1">[2]entête!$B$39</definedName>
    <definedName name="Taux_MO_Moyen">#REF!</definedName>
    <definedName name="tauxreduit" localSheetId="2">#REF!</definedName>
    <definedName name="tauxreduit" localSheetId="1">[2]entête!$J$30</definedName>
    <definedName name="tauxreduit">#REF!</definedName>
    <definedName name="terrassement" localSheetId="2">#REF!</definedName>
    <definedName name="terrassement" localSheetId="1">[2]entête!$E$57</definedName>
    <definedName name="terrassement">#REF!</definedName>
    <definedName name="typeconcent">[1]Concentrateur!#REF!</definedName>
    <definedName name="vehicule" localSheetId="2">#REF!</definedName>
    <definedName name="vehicule" localSheetId="1">[2]entête!$J$68</definedName>
    <definedName name="vehicule">#REF!</definedName>
    <definedName name="_xlnm.Print_Area" localSheetId="2">'Abonnement Saas'!$B$1:$J$13</definedName>
    <definedName name="_xlnm.Print_Area" localSheetId="1">'Prestations Logiciel'!$B$1:$P$50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37" l="1"/>
  <c r="G11" i="37"/>
  <c r="H11" i="37" s="1"/>
  <c r="I10" i="37" l="1"/>
  <c r="I11" i="37" l="1"/>
  <c r="J11" i="37"/>
  <c r="J10" i="37"/>
  <c r="H36" i="36" l="1"/>
  <c r="I36" i="36"/>
  <c r="G52" i="36" l="1"/>
  <c r="J35" i="36" s="1"/>
  <c r="J20" i="36" l="1"/>
  <c r="K20" i="36" s="1"/>
  <c r="J14" i="36"/>
  <c r="K14" i="36" s="1"/>
  <c r="J13" i="36"/>
  <c r="K13" i="36" s="1"/>
  <c r="J12" i="36"/>
  <c r="K12" i="36" s="1"/>
  <c r="K35" i="36"/>
  <c r="J28" i="36"/>
  <c r="K28" i="36" s="1"/>
  <c r="J27" i="36"/>
  <c r="K27" i="36" s="1"/>
  <c r="J7" i="36"/>
  <c r="J34" i="36"/>
  <c r="J23" i="36"/>
  <c r="K23" i="36" s="1"/>
  <c r="J21" i="36"/>
  <c r="K21" i="36" s="1"/>
  <c r="J15" i="36"/>
  <c r="K15" i="36" s="1"/>
  <c r="J30" i="36"/>
  <c r="K30" i="36" s="1"/>
  <c r="K7" i="36" l="1"/>
  <c r="J32" i="36"/>
  <c r="K32" i="36" s="1"/>
  <c r="J22" i="36"/>
  <c r="K22" i="36" s="1"/>
  <c r="K34" i="36"/>
  <c r="J8" i="36"/>
  <c r="K8" i="36" s="1"/>
  <c r="J25" i="36"/>
  <c r="K25" i="36" s="1"/>
  <c r="J9" i="36"/>
  <c r="J16" i="36"/>
  <c r="J33" i="36"/>
  <c r="K33" i="36" s="1"/>
  <c r="J24" i="36"/>
  <c r="K24" i="36" s="1"/>
  <c r="J11" i="36"/>
  <c r="K11" i="36" s="1"/>
  <c r="J18" i="36"/>
  <c r="K18" i="36" s="1"/>
  <c r="J29" i="36"/>
  <c r="K29" i="36" s="1"/>
  <c r="J19" i="36"/>
  <c r="K19" i="36" s="1"/>
  <c r="J36" i="36" l="1"/>
  <c r="K16" i="36"/>
  <c r="K9" i="36"/>
  <c r="K36" i="36" l="1"/>
  <c r="D6" i="14"/>
  <c r="C6" i="14" l="1"/>
  <c r="H56" i="36" l="1"/>
  <c r="J37" i="36" s="1"/>
  <c r="K37" i="36" l="1"/>
  <c r="K38" i="36" s="1"/>
  <c r="D4" i="14" s="1"/>
  <c r="J38" i="36"/>
  <c r="C4" i="14" s="1"/>
</calcChain>
</file>

<file path=xl/sharedStrings.xml><?xml version="1.0" encoding="utf-8"?>
<sst xmlns="http://schemas.openxmlformats.org/spreadsheetml/2006/main" count="142" uniqueCount="137">
  <si>
    <t>Prestations</t>
  </si>
  <si>
    <t>PHASE 1 : ELABORATION</t>
  </si>
  <si>
    <t>PHASE 2 : CONSTRUCTION</t>
  </si>
  <si>
    <t>PHASE 3 : VALIDATION</t>
  </si>
  <si>
    <t>Corrections</t>
  </si>
  <si>
    <t>Assistance à la Vérification de service régulier</t>
  </si>
  <si>
    <t>PROFIL</t>
  </si>
  <si>
    <t>Assistance aux  tests fonctionnels</t>
  </si>
  <si>
    <t>Réunion de lancement</t>
  </si>
  <si>
    <t>Tests et corrections</t>
  </si>
  <si>
    <t>PRESTATIONS DE MISE EN ŒUVRE Struxureware Energy Operation</t>
  </si>
  <si>
    <t>Il n'est pas prévu de développement de fonctionnalités complémentaires</t>
  </si>
  <si>
    <t>Limites de prestation</t>
  </si>
  <si>
    <t xml:space="preserve">La charge ci-dessus correspond à une évaluation sur la base des fonctionnalités standards du logiciel. </t>
  </si>
  <si>
    <t>SYNTHESE</t>
  </si>
  <si>
    <t>Préparation réunion de lancement et planning</t>
  </si>
  <si>
    <t>CAPEX</t>
  </si>
  <si>
    <t xml:space="preserve">Présentation / validation de l'application initialisée </t>
  </si>
  <si>
    <t>Train</t>
  </si>
  <si>
    <t>Taxi</t>
  </si>
  <si>
    <t>Repas</t>
  </si>
  <si>
    <t>Hotel</t>
  </si>
  <si>
    <t>Les frais de déplacements  sont inclus.</t>
  </si>
  <si>
    <t>DEV/TEC</t>
  </si>
  <si>
    <t>CPR</t>
  </si>
  <si>
    <t>Préparation des ateliers de travail</t>
  </si>
  <si>
    <t>Sur site</t>
  </si>
  <si>
    <t>MO (nb jours)</t>
  </si>
  <si>
    <t>Gestion de projet: réunions téléphoniques, suivi de projet interne</t>
  </si>
  <si>
    <t>FRAIS DE DEPLACEMENT</t>
  </si>
  <si>
    <t xml:space="preserve">TOTAL PRESTATIONS (Hors frais de déplacement) </t>
  </si>
  <si>
    <t>Frais journalier en € HT</t>
  </si>
  <si>
    <t>Frais en € HT</t>
  </si>
  <si>
    <t>PHASE 0 : LANCEMENT</t>
  </si>
  <si>
    <t>Réalisation de l'installation en environnement de production</t>
  </si>
  <si>
    <t>Rédaction PAQ</t>
  </si>
  <si>
    <t>Périmètre</t>
  </si>
  <si>
    <t>Export/Reporting</t>
  </si>
  <si>
    <t>Psets/Calendrier/Alertes</t>
  </si>
  <si>
    <t>LIMITES DE PRESTATIONS</t>
  </si>
  <si>
    <t>ABONNEMENT Struxureware Energy Operation</t>
  </si>
  <si>
    <t>MARGE</t>
  </si>
  <si>
    <t>Struxureware Energy Operation - Application SaaS</t>
  </si>
  <si>
    <t>Abonnement à l'application</t>
  </si>
  <si>
    <t xml:space="preserve">Points de comptage </t>
  </si>
  <si>
    <t>Durée</t>
  </si>
  <si>
    <t>Prix unitaire annuel</t>
  </si>
  <si>
    <t>Montant total</t>
  </si>
  <si>
    <t>(en année)</t>
  </si>
  <si>
    <t>€HT/An</t>
  </si>
  <si>
    <t>€TTC/An</t>
  </si>
  <si>
    <t>€HT/Durée</t>
  </si>
  <si>
    <t>COST</t>
  </si>
  <si>
    <t>VENTE</t>
  </si>
  <si>
    <t>HYPOTHESES</t>
  </si>
  <si>
    <t>Marge</t>
  </si>
  <si>
    <t>Chef de Projet</t>
  </si>
  <si>
    <t>Caractéristiques projet</t>
  </si>
  <si>
    <t>Taux jour COST en € HT</t>
  </si>
  <si>
    <t>Rappel : Prix de vente minimum  : 30 € /point/an</t>
  </si>
  <si>
    <t>Mise en œuvre EO</t>
  </si>
  <si>
    <t>Prix COST €HT</t>
  </si>
  <si>
    <t>COST+</t>
  </si>
  <si>
    <t>PHASE 4 : DEPLOIEMENT</t>
  </si>
  <si>
    <t>Prix €HT</t>
  </si>
  <si>
    <t>Montant en Euros
€ HT</t>
  </si>
  <si>
    <t>OPEX</t>
  </si>
  <si>
    <t>La mise au format standard des données historiques et Psets sera réalisée directement par le client.</t>
  </si>
  <si>
    <t>Commentaires</t>
  </si>
  <si>
    <t xml:space="preserve"> EO</t>
  </si>
  <si>
    <t>Prix €HT / An</t>
  </si>
  <si>
    <t>Rédaction / Validation  du cahier de paramétrage</t>
  </si>
  <si>
    <t>Portails &amp; Indicateurs</t>
  </si>
  <si>
    <t>Utilisateurs</t>
  </si>
  <si>
    <t>Préparation session de prise en main</t>
  </si>
  <si>
    <t>Publication des fichiers XML Bâtiments, Compteurs, Utilisateurs</t>
  </si>
  <si>
    <t>Oui</t>
  </si>
  <si>
    <t>Paramétrage alertes et calendriers</t>
  </si>
  <si>
    <t>Atelier de travail 1: Définition des arborescences et des classifications</t>
  </si>
  <si>
    <t xml:space="preserve">Atelier de travail 2: Définition des indicateurs et tableaux de bord </t>
  </si>
  <si>
    <t>0,5j par portail</t>
  </si>
  <si>
    <t>Tests intégration des données du site (fichiers envoyés sur FTP)</t>
  </si>
  <si>
    <t>MONTANT € HT</t>
  </si>
  <si>
    <t>MONTANT</t>
  </si>
  <si>
    <t>PLANNING</t>
  </si>
  <si>
    <t>MOIS 01</t>
  </si>
  <si>
    <t>MOIS 02</t>
  </si>
  <si>
    <t>MOIS 03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</si>
  <si>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</si>
  <si>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</si>
  <si>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</si>
  <si>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</si>
  <si>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</si>
  <si>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</si>
  <si>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</si>
  <si>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</si>
  <si>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</si>
  <si>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</si>
  <si>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</si>
  <si>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</si>
  <si>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</si>
  <si>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ELABORATION</t>
  </si>
  <si>
    <t>Ateliers de conception des portails et validation</t>
  </si>
  <si>
    <t>Rédaction / Validation cahier de paramétrage</t>
  </si>
  <si>
    <t>CONSTRUCTION</t>
  </si>
  <si>
    <t>Initialisation de la base</t>
  </si>
  <si>
    <t>Création des indicateurs, tableaux de bords</t>
  </si>
  <si>
    <t>VALIDATION</t>
  </si>
  <si>
    <t>Formation</t>
  </si>
  <si>
    <t>Recette Client</t>
  </si>
  <si>
    <t>DEPLOIEMENT</t>
  </si>
  <si>
    <t>Mise en ligne de l'application logicielle</t>
  </si>
  <si>
    <t>ATTENTION</t>
  </si>
  <si>
    <t>Atelier de travail 3: Définition des alarmes et utilisateurs</t>
  </si>
  <si>
    <t>PILOTE : USINE DE MONS</t>
  </si>
  <si>
    <t>MOIS 04</t>
  </si>
  <si>
    <t>S14</t>
  </si>
  <si>
    <t>S15</t>
  </si>
  <si>
    <t>S16</t>
  </si>
  <si>
    <t>S17</t>
  </si>
  <si>
    <r>
      <t xml:space="preserve">Connexion au système de collecte existant
</t>
    </r>
    <r>
      <rPr>
        <i/>
        <sz val="9"/>
        <color rgb="FF000000"/>
        <rFont val="Calibri"/>
        <family val="2"/>
      </rPr>
      <t>Le système enverra des fichiers de données ver un répertoire FTP</t>
    </r>
  </si>
  <si>
    <t>Atelier de travail 4 : Interface avec la supervision Production WinCC</t>
  </si>
  <si>
    <t>Installation et paramétrage EODC (sur poste PME via VPN)</t>
  </si>
  <si>
    <t>CPP</t>
  </si>
  <si>
    <t>Paramétrage des indicateurs (Qté : 60)</t>
  </si>
  <si>
    <t>Usine Courchelettes</t>
  </si>
  <si>
    <t>USINE de "Courchelettes"</t>
  </si>
  <si>
    <t>-</t>
  </si>
  <si>
    <t xml:space="preserve">1. Les systèmes de collecte envoient des fichiers supportés par EO
2. Les données télérelevées seront fiables.
3. Schneider Electric aura un interlocuteur unique côté client
</t>
  </si>
  <si>
    <t xml:space="preserve">Psets : Hypothèse : 1 fiche usine (max. 10 attributs)
Alertes : 30 alarmes sur seuil
Calendriers : 1 calendrier
</t>
  </si>
  <si>
    <r>
      <rPr>
        <sz val="11"/>
        <rFont val="Calibri"/>
        <family val="2"/>
        <scheme val="minor"/>
      </rPr>
      <t>Intégration de données historiques : non prévu
Collecte des données :
- PME (prévoir installation et paramétrage EODC)
- Simatic WinCC : superviseur avec données de production (hyptohèse : le superviseur sera capable d'envoyer les données selon l'un des formats supportés par EO)
- Saisie manuelle (données en euros issues des factures pour les compteurs concessionnaires)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</si>
  <si>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3 portails : 1 Energie, 1 Direction/Environnement et 1 Communication
</t>
    </r>
    <r>
      <rPr>
        <u/>
        <sz val="11"/>
        <rFont val="Calibri"/>
        <family val="2"/>
        <scheme val="minor"/>
      </rPr>
      <t>Portail Direction/Environnement</t>
    </r>
    <r>
      <rPr>
        <sz val="11"/>
        <rFont val="Calibri"/>
        <family val="2"/>
        <scheme val="minor"/>
      </rPr>
      <t xml:space="preserve"> (10 indicateurs) : affichage des consommations, comparaison avec les objectifs fixés, ratios conso/production, estimation budgétaire pour les compteurs généraux
</t>
    </r>
    <r>
      <rPr>
        <u/>
        <sz val="11"/>
        <rFont val="Calibri"/>
        <family val="2"/>
        <scheme val="minor"/>
      </rPr>
      <t>Portail Energie</t>
    </r>
    <r>
      <rPr>
        <sz val="11"/>
        <rFont val="Calibri"/>
        <family val="2"/>
        <scheme val="minor"/>
      </rPr>
      <t xml:space="preserve"> (40 indicateurs) : analyse usine, ligne de production, bâtiment,
</t>
    </r>
    <r>
      <rPr>
        <u/>
        <sz val="11"/>
        <rFont val="Calibri"/>
        <family val="2"/>
        <scheme val="minor"/>
      </rPr>
      <t xml:space="preserve">Portail Communication </t>
    </r>
    <r>
      <rPr>
        <sz val="11"/>
        <rFont val="Calibri"/>
        <family val="2"/>
        <scheme val="minor"/>
      </rPr>
      <t xml:space="preserve">(10 indicateurs) : calcul d'équivalents
</t>
    </r>
    <r>
      <rPr>
        <u/>
        <sz val="11"/>
        <rFont val="Calibri"/>
        <family val="2"/>
        <scheme val="minor"/>
      </rPr>
      <t/>
    </r>
  </si>
  <si>
    <t>Session de formation Utilisateurs</t>
  </si>
  <si>
    <t xml:space="preserve">Client : AXTER, Site de Courchelettes
Contexte : 1 mission d'étude énergétique a déjà été réalisé par ESS France. Le Client souhaite se doter d'une supervision énergétique (en local et corporate). ESS France va proposer la mise en place de PME+ EO sur un site.
Site concerné : environ 96 points (comptage, T°C, Pression et données de production) 
Multifluides : Electricité, Eau, Gaz (selon usages)
Coordination globale du projet réalisée par ESS Global
</t>
  </si>
  <si>
    <t>USINE DE COURCHELETTES -TOTAL PRESTATIONS + DEPLACEMENT</t>
  </si>
  <si>
    <t>SYNTHESE BESOINS CLIENT : Plateforme de monotoring pour 1 site</t>
  </si>
  <si>
    <t>Nombre utilisateurs : 5
Formation Utilisateurs pour 5 participants.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</si>
</sst>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[$€-40C]_-;\-* #,##0.00\ [$€-40C]_-;_-* &quot;-&quot;??\ [$€-40C]_-;_-@_-"/>
    <numFmt numFmtId="166" formatCode="0.0"/>
    <numFmt numFmtId="167" formatCode="#,##0.00\ [$€-1]"/>
    <numFmt numFmtId="168" formatCode="#,##0\ &quot;€&quot;"/>
    <numFmt numFmtId="169" formatCode="#,##0\ [$€-1]"/>
    <numFmt numFmtId="170" formatCode="_(&quot;$&quot;* #,##0.00_);_(&quot;$&quot;* \(#,##0.00\);_(&quot;$&quot;* &quot;-&quot;??_);_(@_)"/>
    <numFmt numFmtId="171" formatCode="#,##0.00\ &quot;€&quot;"/>
    <numFmt numFmtId="172" formatCode="_ * #,##0.00_)\ &quot;$&quot;_ ;_ * \(#,##0.00\)\ &quot;$&quot;_ ;_ * &quot;-&quot;??_)\ &quot;$&quot;_ ;_ @_ "/>
    <numFmt numFmtId="173" formatCode="_-* #,##0.00&quot; €&quot;_-;\-* #,##0.00&quot; €&quot;_-;_-* \-??&quot; €&quot;_-;_-@_-"/>
  </numFmts>
  <fonts count="5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Verdana"/>
      <family val="2"/>
    </font>
    <font>
      <b/>
      <u/>
      <sz val="9"/>
      <name val="Verdana"/>
      <family val="2"/>
    </font>
    <font>
      <u/>
      <sz val="9"/>
      <name val="Verdana"/>
      <family val="2"/>
    </font>
    <font>
      <sz val="9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color theme="0"/>
      <name val="Verdana"/>
      <family val="2"/>
    </font>
    <font>
      <b/>
      <sz val="9"/>
      <color theme="0"/>
      <name val="Verdana"/>
      <family val="2"/>
    </font>
    <font>
      <b/>
      <u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8"/>
      <color rgb="FFFFC000"/>
      <name val="Arial"/>
      <family val="2"/>
    </font>
    <font>
      <b/>
      <sz val="8"/>
      <color rgb="FF00B050"/>
      <name val="Arial"/>
      <family val="2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sz val="18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u/>
      <sz val="11"/>
      <name val="Calibri"/>
      <family val="2"/>
      <scheme val="minor"/>
    </font>
    <font>
      <i/>
      <sz val="9"/>
      <color rgb="FF0000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2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00B0F0"/>
        <bgColor indexed="64"/>
      </patternFill>
    </fill>
    <fill>
      <patternFill patternType="lightGray">
        <bgColor theme="0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9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16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0" fontId="19" fillId="0" borderId="0"/>
    <xf numFmtId="0" fontId="15" fillId="0" borderId="0"/>
    <xf numFmtId="9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16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5" fillId="0" borderId="0"/>
    <xf numFmtId="0" fontId="11" fillId="0" borderId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4" fontId="10" fillId="0" borderId="0" applyFont="0" applyFill="0" applyBorder="0" applyAlignment="0" applyProtection="0"/>
    <xf numFmtId="0" fontId="8" fillId="0" borderId="0"/>
    <xf numFmtId="44" fontId="30" fillId="0" borderId="0" applyFon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11" borderId="0" applyNumberFormat="0" applyBorder="0" applyAlignment="0" applyProtection="0"/>
    <xf numFmtId="0" fontId="33" fillId="24" borderId="27" applyNumberFormat="0" applyAlignment="0" applyProtection="0"/>
    <xf numFmtId="0" fontId="34" fillId="25" borderId="28" applyNumberFormat="0" applyAlignment="0" applyProtection="0"/>
    <xf numFmtId="0" fontId="35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12" borderId="0" applyNumberFormat="0" applyBorder="0" applyAlignment="0" applyProtection="0"/>
    <xf numFmtId="0" fontId="37" fillId="0" borderId="29" applyNumberFormat="0" applyFill="0" applyAlignment="0" applyProtection="0"/>
    <xf numFmtId="0" fontId="38" fillId="0" borderId="30" applyNumberFormat="0" applyFill="0" applyAlignment="0" applyProtection="0"/>
    <xf numFmtId="0" fontId="39" fillId="0" borderId="31" applyNumberFormat="0" applyFill="0" applyAlignment="0" applyProtection="0"/>
    <xf numFmtId="0" fontId="39" fillId="0" borderId="0" applyNumberFormat="0" applyFill="0" applyBorder="0" applyAlignment="0" applyProtection="0"/>
    <xf numFmtId="0" fontId="40" fillId="15" borderId="27" applyNumberFormat="0" applyAlignment="0" applyProtection="0"/>
    <xf numFmtId="0" fontId="41" fillId="0" borderId="32" applyNumberFormat="0" applyFill="0" applyAlignment="0" applyProtection="0"/>
    <xf numFmtId="17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30" fillId="0" borderId="0" applyFill="0" applyBorder="0" applyAlignment="0" applyProtection="0"/>
    <xf numFmtId="44" fontId="8" fillId="0" borderId="0" applyFont="0" applyFill="0" applyBorder="0" applyAlignment="0" applyProtection="0"/>
    <xf numFmtId="0" fontId="42" fillId="27" borderId="0" applyNumberFormat="0" applyBorder="0" applyAlignment="0" applyProtection="0"/>
    <xf numFmtId="0" fontId="8" fillId="0" borderId="0"/>
    <xf numFmtId="0" fontId="15" fillId="0" borderId="0"/>
    <xf numFmtId="0" fontId="8" fillId="0" borderId="0"/>
    <xf numFmtId="0" fontId="30" fillId="0" borderId="0"/>
    <xf numFmtId="0" fontId="30" fillId="28" borderId="33" applyNumberFormat="0" applyFont="0" applyAlignment="0" applyProtection="0"/>
    <xf numFmtId="0" fontId="43" fillId="24" borderId="34" applyNumberFormat="0" applyAlignment="0" applyProtection="0"/>
    <xf numFmtId="9" fontId="30" fillId="0" borderId="0" applyFont="0" applyFill="0" applyBorder="0" applyAlignment="0" applyProtection="0"/>
    <xf numFmtId="9" fontId="3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/>
    <xf numFmtId="0" fontId="7" fillId="0" borderId="0"/>
    <xf numFmtId="9" fontId="51" fillId="0" borderId="0" applyFont="0" applyFill="0" applyBorder="0" applyAlignment="0" applyProtection="0"/>
  </cellStyleXfs>
  <cellXfs count="286">
    <xf numFmtId="0" fontId="0" fillId="0" borderId="0" xfId="0"/>
    <xf numFmtId="0" fontId="17" fillId="0" borderId="0" xfId="2" applyFont="1"/>
    <xf numFmtId="0" fontId="17" fillId="4" borderId="3" xfId="2" applyFont="1" applyFill="1" applyBorder="1" applyAlignment="1">
      <alignment vertical="center"/>
    </xf>
    <xf numFmtId="0" fontId="17" fillId="4" borderId="1" xfId="2" applyFont="1" applyFill="1" applyBorder="1" applyAlignment="1">
      <alignment vertical="center"/>
    </xf>
    <xf numFmtId="0" fontId="17" fillId="4" borderId="2" xfId="2" applyFont="1" applyFill="1" applyBorder="1" applyAlignment="1">
      <alignment vertical="center" wrapText="1"/>
    </xf>
    <xf numFmtId="0" fontId="20" fillId="0" borderId="0" xfId="8" applyFont="1" applyAlignment="1">
      <alignment vertical="center"/>
    </xf>
    <xf numFmtId="0" fontId="21" fillId="0" borderId="0" xfId="8" applyFont="1" applyAlignment="1">
      <alignment vertical="center"/>
    </xf>
    <xf numFmtId="0" fontId="22" fillId="0" borderId="0" xfId="8" applyFont="1" applyAlignment="1">
      <alignment vertical="center"/>
    </xf>
    <xf numFmtId="0" fontId="22" fillId="0" borderId="0" xfId="8" applyFont="1" applyAlignment="1">
      <alignment horizontal="left" vertical="center"/>
    </xf>
    <xf numFmtId="0" fontId="22" fillId="0" borderId="0" xfId="8" applyFont="1" applyFill="1" applyAlignment="1"/>
    <xf numFmtId="0" fontId="22" fillId="0" borderId="0" xfId="8" applyFont="1" applyAlignment="1"/>
    <xf numFmtId="0" fontId="24" fillId="0" borderId="0" xfId="8" applyFont="1" applyFill="1" applyAlignment="1"/>
    <xf numFmtId="0" fontId="24" fillId="2" borderId="0" xfId="8" applyFont="1" applyFill="1" applyAlignment="1"/>
    <xf numFmtId="0" fontId="23" fillId="8" borderId="2" xfId="8" applyFont="1" applyFill="1" applyBorder="1" applyAlignment="1">
      <alignment vertical="center"/>
    </xf>
    <xf numFmtId="0" fontId="23" fillId="8" borderId="3" xfId="8" applyFont="1" applyFill="1" applyBorder="1" applyAlignment="1">
      <alignment vertical="center"/>
    </xf>
    <xf numFmtId="166" fontId="25" fillId="8" borderId="4" xfId="8" applyNumberFormat="1" applyFont="1" applyFill="1" applyBorder="1" applyAlignment="1">
      <alignment horizontal="left" vertical="center"/>
    </xf>
    <xf numFmtId="0" fontId="22" fillId="0" borderId="0" xfId="8" applyFont="1" applyFill="1" applyAlignment="1">
      <alignment vertical="center"/>
    </xf>
    <xf numFmtId="0" fontId="25" fillId="0" borderId="14" xfId="8" applyFont="1" applyBorder="1" applyAlignment="1">
      <alignment vertical="center"/>
    </xf>
    <xf numFmtId="0" fontId="25" fillId="0" borderId="9" xfId="8" applyFont="1" applyBorder="1" applyAlignment="1">
      <alignment vertical="center"/>
    </xf>
    <xf numFmtId="0" fontId="25" fillId="0" borderId="21" xfId="8" applyFont="1" applyBorder="1" applyAlignment="1">
      <alignment horizontal="left" vertical="center"/>
    </xf>
    <xf numFmtId="0" fontId="25" fillId="0" borderId="8" xfId="8" applyFont="1" applyBorder="1" applyAlignment="1">
      <alignment vertical="center"/>
    </xf>
    <xf numFmtId="164" fontId="23" fillId="8" borderId="3" xfId="3" applyFont="1" applyFill="1" applyBorder="1" applyAlignment="1">
      <alignment vertical="center"/>
    </xf>
    <xf numFmtId="0" fontId="25" fillId="0" borderId="21" xfId="8" quotePrefix="1" applyFont="1" applyBorder="1" applyAlignment="1">
      <alignment horizontal="left" vertical="center"/>
    </xf>
    <xf numFmtId="0" fontId="25" fillId="0" borderId="8" xfId="8" quotePrefix="1" applyFont="1" applyBorder="1" applyAlignment="1">
      <alignment horizontal="left" vertical="center"/>
    </xf>
    <xf numFmtId="0" fontId="22" fillId="0" borderId="0" xfId="8" applyFont="1" applyBorder="1" applyAlignment="1">
      <alignment horizontal="left" vertical="center" wrapText="1"/>
    </xf>
    <xf numFmtId="0" fontId="22" fillId="0" borderId="0" xfId="8" applyFont="1" applyFill="1" applyAlignment="1">
      <alignment horizontal="left"/>
    </xf>
    <xf numFmtId="168" fontId="22" fillId="0" borderId="0" xfId="8" applyNumberFormat="1" applyFont="1" applyBorder="1" applyAlignment="1">
      <alignment vertical="center"/>
    </xf>
    <xf numFmtId="0" fontId="22" fillId="0" borderId="7" xfId="8" applyFont="1" applyBorder="1" applyAlignment="1">
      <alignment vertical="center"/>
    </xf>
    <xf numFmtId="0" fontId="15" fillId="0" borderId="0" xfId="8"/>
    <xf numFmtId="0" fontId="15" fillId="0" borderId="0" xfId="8" applyAlignment="1">
      <alignment horizontal="left"/>
    </xf>
    <xf numFmtId="0" fontId="23" fillId="8" borderId="2" xfId="8" applyFont="1" applyFill="1" applyBorder="1" applyAlignment="1">
      <alignment horizontal="right" vertical="center"/>
    </xf>
    <xf numFmtId="0" fontId="26" fillId="3" borderId="4" xfId="8" applyFont="1" applyFill="1" applyBorder="1" applyAlignment="1">
      <alignment horizontal="center" vertical="center" wrapText="1"/>
    </xf>
    <xf numFmtId="0" fontId="18" fillId="5" borderId="0" xfId="8" applyFont="1" applyFill="1" applyAlignment="1">
      <alignment vertical="center"/>
    </xf>
    <xf numFmtId="0" fontId="22" fillId="5" borderId="0" xfId="8" applyFont="1" applyFill="1" applyBorder="1" applyAlignment="1">
      <alignment horizontal="left" vertical="center" wrapText="1"/>
    </xf>
    <xf numFmtId="0" fontId="26" fillId="5" borderId="0" xfId="8" applyFont="1" applyFill="1" applyAlignment="1"/>
    <xf numFmtId="0" fontId="26" fillId="5" borderId="0" xfId="8" applyFont="1" applyFill="1" applyBorder="1" applyAlignment="1">
      <alignment horizontal="center" vertical="center"/>
    </xf>
    <xf numFmtId="0" fontId="26" fillId="3" borderId="1" xfId="8" applyFont="1" applyFill="1" applyBorder="1" applyAlignment="1">
      <alignment horizontal="center" vertical="center" wrapText="1"/>
    </xf>
    <xf numFmtId="0" fontId="22" fillId="5" borderId="0" xfId="8" applyFont="1" applyFill="1" applyBorder="1" applyAlignment="1">
      <alignment horizontal="center" vertical="center"/>
    </xf>
    <xf numFmtId="0" fontId="15" fillId="5" borderId="0" xfId="8" applyFont="1" applyFill="1" applyAlignment="1">
      <alignment vertical="center"/>
    </xf>
    <xf numFmtId="0" fontId="21" fillId="0" borderId="0" xfId="8" applyFont="1" applyAlignment="1">
      <alignment horizontal="center" vertical="center"/>
    </xf>
    <xf numFmtId="0" fontId="22" fillId="0" borderId="0" xfId="8" applyFont="1" applyAlignment="1">
      <alignment horizontal="center" vertical="center"/>
    </xf>
    <xf numFmtId="0" fontId="23" fillId="8" borderId="3" xfId="8" applyFont="1" applyFill="1" applyBorder="1" applyAlignment="1">
      <alignment horizontal="center" vertical="center"/>
    </xf>
    <xf numFmtId="0" fontId="23" fillId="8" borderId="1" xfId="8" applyFont="1" applyFill="1" applyBorder="1" applyAlignment="1">
      <alignment horizontal="center" vertical="center"/>
    </xf>
    <xf numFmtId="167" fontId="25" fillId="0" borderId="6" xfId="8" applyNumberFormat="1" applyFont="1" applyBorder="1" applyAlignment="1">
      <alignment horizontal="center" vertical="center"/>
    </xf>
    <xf numFmtId="0" fontId="22" fillId="0" borderId="0" xfId="8" applyFont="1" applyBorder="1" applyAlignment="1">
      <alignment horizontal="center" vertical="center" wrapText="1"/>
    </xf>
    <xf numFmtId="0" fontId="22" fillId="0" borderId="0" xfId="8" applyFont="1" applyFill="1" applyAlignment="1">
      <alignment horizontal="center"/>
    </xf>
    <xf numFmtId="0" fontId="22" fillId="0" borderId="0" xfId="8" applyFont="1" applyAlignment="1">
      <alignment horizontal="center"/>
    </xf>
    <xf numFmtId="0" fontId="15" fillId="0" borderId="0" xfId="8" applyAlignment="1">
      <alignment horizontal="center"/>
    </xf>
    <xf numFmtId="0" fontId="25" fillId="0" borderId="14" xfId="8" applyFont="1" applyBorder="1" applyAlignment="1">
      <alignment horizontal="center" vertical="center"/>
    </xf>
    <xf numFmtId="0" fontId="25" fillId="0" borderId="8" xfId="8" applyFont="1" applyBorder="1" applyAlignment="1">
      <alignment horizontal="center" vertical="center"/>
    </xf>
    <xf numFmtId="0" fontId="25" fillId="0" borderId="2" xfId="8" applyFont="1" applyBorder="1" applyAlignment="1">
      <alignment vertical="center"/>
    </xf>
    <xf numFmtId="0" fontId="25" fillId="0" borderId="3" xfId="8" applyFont="1" applyBorder="1" applyAlignment="1">
      <alignment vertical="center"/>
    </xf>
    <xf numFmtId="0" fontId="25" fillId="0" borderId="3" xfId="8" applyFont="1" applyBorder="1" applyAlignment="1">
      <alignment horizontal="center" vertical="center"/>
    </xf>
    <xf numFmtId="164" fontId="23" fillId="8" borderId="2" xfId="10" applyNumberFormat="1" applyFont="1" applyFill="1" applyBorder="1" applyAlignment="1">
      <alignment vertical="center"/>
    </xf>
    <xf numFmtId="0" fontId="25" fillId="0" borderId="22" xfId="8" applyFont="1" applyBorder="1" applyAlignment="1">
      <alignment horizontal="left" vertical="center" wrapText="1"/>
    </xf>
    <xf numFmtId="0" fontId="25" fillId="0" borderId="21" xfId="8" applyFont="1" applyBorder="1" applyAlignment="1">
      <alignment vertical="center"/>
    </xf>
    <xf numFmtId="0" fontId="22" fillId="0" borderId="0" xfId="8" applyFont="1" applyBorder="1" applyAlignment="1">
      <alignment horizontal="center" vertical="center"/>
    </xf>
    <xf numFmtId="0" fontId="22" fillId="0" borderId="24" xfId="8" applyFont="1" applyBorder="1" applyAlignment="1">
      <alignment vertical="center"/>
    </xf>
    <xf numFmtId="0" fontId="25" fillId="0" borderId="5" xfId="8" applyFont="1" applyBorder="1" applyAlignment="1">
      <alignment vertical="center"/>
    </xf>
    <xf numFmtId="0" fontId="25" fillId="0" borderId="6" xfId="8" applyFont="1" applyBorder="1" applyAlignment="1">
      <alignment horizontal="left" vertical="center" wrapText="1"/>
    </xf>
    <xf numFmtId="0" fontId="25" fillId="0" borderId="6" xfId="8" applyFont="1" applyBorder="1" applyAlignment="1">
      <alignment vertical="center"/>
    </xf>
    <xf numFmtId="0" fontId="25" fillId="0" borderId="7" xfId="8" applyFont="1" applyBorder="1" applyAlignment="1">
      <alignment vertical="center"/>
    </xf>
    <xf numFmtId="2" fontId="23" fillId="8" borderId="1" xfId="8" applyNumberFormat="1" applyFont="1" applyFill="1" applyBorder="1" applyAlignment="1">
      <alignment horizontal="center" vertical="center"/>
    </xf>
    <xf numFmtId="2" fontId="25" fillId="0" borderId="14" xfId="8" applyNumberFormat="1" applyFont="1" applyBorder="1" applyAlignment="1">
      <alignment horizontal="center" vertical="center"/>
    </xf>
    <xf numFmtId="2" fontId="25" fillId="0" borderId="6" xfId="8" applyNumberFormat="1" applyFont="1" applyBorder="1" applyAlignment="1">
      <alignment horizontal="center" vertical="center"/>
    </xf>
    <xf numFmtId="2" fontId="23" fillId="8" borderId="1" xfId="8" applyNumberFormat="1" applyFont="1" applyFill="1" applyBorder="1" applyAlignment="1">
      <alignment vertical="center"/>
    </xf>
    <xf numFmtId="2" fontId="25" fillId="0" borderId="10" xfId="8" applyNumberFormat="1" applyFont="1" applyBorder="1" applyAlignment="1">
      <alignment vertical="center"/>
    </xf>
    <xf numFmtId="2" fontId="25" fillId="0" borderId="11" xfId="8" applyNumberFormat="1" applyFont="1" applyBorder="1" applyAlignment="1">
      <alignment vertical="center"/>
    </xf>
    <xf numFmtId="2" fontId="25" fillId="0" borderId="25" xfId="8" applyNumberFormat="1" applyFont="1" applyBorder="1" applyAlignment="1">
      <alignment vertical="center"/>
    </xf>
    <xf numFmtId="2" fontId="25" fillId="0" borderId="6" xfId="8" applyNumberFormat="1" applyFont="1" applyBorder="1" applyAlignment="1">
      <alignment vertical="center"/>
    </xf>
    <xf numFmtId="0" fontId="23" fillId="9" borderId="2" xfId="8" applyFont="1" applyFill="1" applyBorder="1" applyAlignment="1">
      <alignment vertical="center"/>
    </xf>
    <xf numFmtId="0" fontId="23" fillId="9" borderId="3" xfId="8" applyFont="1" applyFill="1" applyBorder="1" applyAlignment="1">
      <alignment vertical="center"/>
    </xf>
    <xf numFmtId="0" fontId="25" fillId="0" borderId="21" xfId="8" applyFont="1" applyFill="1" applyBorder="1" applyAlignment="1">
      <alignment horizontal="center" vertical="center"/>
    </xf>
    <xf numFmtId="0" fontId="25" fillId="0" borderId="21" xfId="8" applyFont="1" applyFill="1" applyBorder="1" applyAlignment="1">
      <alignment horizontal="left" vertical="center"/>
    </xf>
    <xf numFmtId="0" fontId="25" fillId="0" borderId="6" xfId="8" applyFont="1" applyBorder="1" applyAlignment="1">
      <alignment vertical="center" wrapText="1"/>
    </xf>
    <xf numFmtId="0" fontId="29" fillId="0" borderId="0" xfId="8" applyFont="1" applyAlignment="1">
      <alignment vertical="center"/>
    </xf>
    <xf numFmtId="0" fontId="23" fillId="7" borderId="19" xfId="8" applyFont="1" applyFill="1" applyBorder="1" applyAlignment="1">
      <alignment vertical="center"/>
    </xf>
    <xf numFmtId="0" fontId="0" fillId="0" borderId="6" xfId="0" applyFill="1" applyBorder="1"/>
    <xf numFmtId="0" fontId="25" fillId="0" borderId="26" xfId="8" applyFont="1" applyFill="1" applyBorder="1" applyAlignment="1">
      <alignment horizontal="left" vertical="center" wrapText="1"/>
    </xf>
    <xf numFmtId="0" fontId="28" fillId="6" borderId="4" xfId="8" applyFont="1" applyFill="1" applyBorder="1" applyAlignment="1">
      <alignment horizontal="center" vertical="center"/>
    </xf>
    <xf numFmtId="0" fontId="23" fillId="5" borderId="2" xfId="8" applyFont="1" applyFill="1" applyBorder="1" applyAlignment="1">
      <alignment vertical="center"/>
    </xf>
    <xf numFmtId="0" fontId="23" fillId="5" borderId="3" xfId="8" applyFont="1" applyFill="1" applyBorder="1" applyAlignment="1">
      <alignment vertical="center"/>
    </xf>
    <xf numFmtId="0" fontId="23" fillId="5" borderId="3" xfId="8" applyFont="1" applyFill="1" applyBorder="1" applyAlignment="1">
      <alignment horizontal="right" vertical="center"/>
    </xf>
    <xf numFmtId="164" fontId="25" fillId="0" borderId="12" xfId="3" applyFont="1" applyBorder="1" applyAlignment="1">
      <alignment horizontal="center" vertical="center"/>
    </xf>
    <xf numFmtId="7" fontId="25" fillId="0" borderId="12" xfId="3" applyNumberFormat="1" applyFont="1" applyBorder="1" applyAlignment="1">
      <alignment horizontal="center" vertical="center"/>
    </xf>
    <xf numFmtId="0" fontId="23" fillId="8" borderId="2" xfId="10" applyNumberFormat="1" applyFont="1" applyFill="1" applyBorder="1" applyAlignment="1">
      <alignment horizontal="center" vertical="center"/>
    </xf>
    <xf numFmtId="169" fontId="23" fillId="8" borderId="4" xfId="8" applyNumberFormat="1" applyFont="1" applyFill="1" applyBorder="1" applyAlignment="1">
      <alignment horizontal="center" vertical="center"/>
    </xf>
    <xf numFmtId="2" fontId="25" fillId="0" borderId="5" xfId="8" applyNumberFormat="1" applyFont="1" applyBorder="1" applyAlignment="1">
      <alignment horizontal="left" vertical="center" wrapText="1" indent="1"/>
    </xf>
    <xf numFmtId="166" fontId="25" fillId="0" borderId="14" xfId="8" applyNumberFormat="1" applyFont="1" applyBorder="1" applyAlignment="1">
      <alignment horizontal="left" vertical="center" wrapText="1" indent="1"/>
    </xf>
    <xf numFmtId="166" fontId="25" fillId="0" borderId="6" xfId="8" applyNumberFormat="1" applyFont="1" applyBorder="1" applyAlignment="1">
      <alignment horizontal="left" vertical="center" wrapText="1" indent="1"/>
    </xf>
    <xf numFmtId="166" fontId="25" fillId="8" borderId="4" xfId="8" applyNumberFormat="1" applyFont="1" applyFill="1" applyBorder="1" applyAlignment="1">
      <alignment horizontal="left" vertical="center" indent="1"/>
    </xf>
    <xf numFmtId="166" fontId="25" fillId="0" borderId="10" xfId="8" applyNumberFormat="1" applyFont="1" applyBorder="1" applyAlignment="1">
      <alignment horizontal="left" vertical="center" wrapText="1" indent="1"/>
    </xf>
    <xf numFmtId="166" fontId="25" fillId="0" borderId="10" xfId="8" applyNumberFormat="1" applyFont="1" applyBorder="1" applyAlignment="1">
      <alignment horizontal="left" vertical="center" indent="1"/>
    </xf>
    <xf numFmtId="166" fontId="25" fillId="0" borderId="11" xfId="8" applyNumberFormat="1" applyFont="1" applyBorder="1" applyAlignment="1">
      <alignment horizontal="left" vertical="center" indent="1"/>
    </xf>
    <xf numFmtId="166" fontId="25" fillId="0" borderId="6" xfId="8" applyNumberFormat="1" applyFont="1" applyBorder="1" applyAlignment="1">
      <alignment horizontal="left" vertical="center" indent="1"/>
    </xf>
    <xf numFmtId="164" fontId="25" fillId="0" borderId="13" xfId="3" applyFont="1" applyBorder="1" applyAlignment="1">
      <alignment vertical="center"/>
    </xf>
    <xf numFmtId="2" fontId="25" fillId="0" borderId="10" xfId="8" applyNumberFormat="1" applyFont="1" applyBorder="1" applyAlignment="1">
      <alignment horizontal="center" vertical="center"/>
    </xf>
    <xf numFmtId="167" fontId="25" fillId="0" borderId="17" xfId="8" applyNumberFormat="1" applyFont="1" applyBorder="1" applyAlignment="1">
      <alignment vertical="center"/>
    </xf>
    <xf numFmtId="169" fontId="23" fillId="9" borderId="4" xfId="8" applyNumberFormat="1" applyFont="1" applyFill="1" applyBorder="1" applyAlignment="1">
      <alignment horizontal="center" vertical="center"/>
    </xf>
    <xf numFmtId="169" fontId="23" fillId="5" borderId="4" xfId="8" applyNumberFormat="1" applyFont="1" applyFill="1" applyBorder="1" applyAlignment="1">
      <alignment horizontal="center" vertical="center"/>
    </xf>
    <xf numFmtId="0" fontId="23" fillId="7" borderId="19" xfId="8" applyFont="1" applyFill="1" applyBorder="1" applyAlignment="1">
      <alignment horizontal="center" vertical="center"/>
    </xf>
    <xf numFmtId="164" fontId="23" fillId="8" borderId="3" xfId="3" applyFont="1" applyFill="1" applyBorder="1" applyAlignment="1">
      <alignment horizontal="center" vertical="center"/>
    </xf>
    <xf numFmtId="0" fontId="23" fillId="9" borderId="3" xfId="8" applyFont="1" applyFill="1" applyBorder="1" applyAlignment="1">
      <alignment horizontal="center" vertical="center"/>
    </xf>
    <xf numFmtId="164" fontId="23" fillId="5" borderId="1" xfId="10" applyNumberFormat="1" applyFont="1" applyFill="1" applyBorder="1" applyAlignment="1">
      <alignment horizontal="center" vertical="center"/>
    </xf>
    <xf numFmtId="167" fontId="23" fillId="5" borderId="2" xfId="10" applyNumberFormat="1" applyFont="1" applyFill="1" applyBorder="1" applyAlignment="1">
      <alignment horizontal="center" vertical="center"/>
    </xf>
    <xf numFmtId="0" fontId="22" fillId="5" borderId="0" xfId="8" applyFont="1" applyFill="1" applyBorder="1" applyAlignment="1">
      <alignment horizontal="center" vertical="center" wrapText="1"/>
    </xf>
    <xf numFmtId="0" fontId="25" fillId="0" borderId="6" xfId="3" applyNumberFormat="1" applyFont="1" applyBorder="1" applyAlignment="1">
      <alignment horizontal="center" vertical="center"/>
    </xf>
    <xf numFmtId="0" fontId="15" fillId="5" borderId="0" xfId="8" applyFont="1" applyFill="1" applyBorder="1" applyAlignment="1">
      <alignment vertical="center"/>
    </xf>
    <xf numFmtId="0" fontId="17" fillId="3" borderId="4" xfId="2" applyFont="1" applyFill="1" applyBorder="1" applyAlignment="1">
      <alignment vertical="top"/>
    </xf>
    <xf numFmtId="0" fontId="25" fillId="0" borderId="21" xfId="8" applyFont="1" applyFill="1" applyBorder="1" applyAlignment="1">
      <alignment vertical="center"/>
    </xf>
    <xf numFmtId="0" fontId="7" fillId="0" borderId="0" xfId="94"/>
    <xf numFmtId="0" fontId="17" fillId="6" borderId="2" xfId="94" applyFont="1" applyFill="1" applyBorder="1"/>
    <xf numFmtId="9" fontId="7" fillId="6" borderId="1" xfId="94" applyNumberFormat="1" applyFill="1" applyBorder="1"/>
    <xf numFmtId="0" fontId="17" fillId="5" borderId="2" xfId="94" applyFont="1" applyFill="1" applyBorder="1" applyAlignment="1">
      <alignment horizontal="center" vertical="center"/>
    </xf>
    <xf numFmtId="164" fontId="48" fillId="0" borderId="37" xfId="10" applyFont="1" applyBorder="1" applyAlignment="1">
      <alignment vertical="center" wrapText="1"/>
    </xf>
    <xf numFmtId="171" fontId="48" fillId="0" borderId="37" xfId="27" applyNumberFormat="1" applyFont="1" applyBorder="1" applyAlignment="1">
      <alignment vertical="center"/>
    </xf>
    <xf numFmtId="165" fontId="48" fillId="0" borderId="37" xfId="4" applyNumberFormat="1" applyFont="1" applyBorder="1" applyAlignment="1">
      <alignment vertical="center"/>
    </xf>
    <xf numFmtId="171" fontId="47" fillId="5" borderId="37" xfId="27" applyNumberFormat="1" applyFont="1" applyFill="1" applyBorder="1" applyAlignment="1">
      <alignment vertical="center"/>
    </xf>
    <xf numFmtId="0" fontId="17" fillId="6" borderId="2" xfId="94" applyFont="1" applyFill="1" applyBorder="1" applyAlignment="1">
      <alignment horizontal="center" vertical="center"/>
    </xf>
    <xf numFmtId="164" fontId="49" fillId="0" borderId="39" xfId="10" applyFont="1" applyBorder="1" applyAlignment="1">
      <alignment vertical="center" wrapText="1"/>
    </xf>
    <xf numFmtId="165" fontId="49" fillId="0" borderId="39" xfId="4" applyNumberFormat="1" applyFont="1" applyBorder="1" applyAlignment="1">
      <alignment vertical="center"/>
    </xf>
    <xf numFmtId="171" fontId="47" fillId="6" borderId="39" xfId="27" applyNumberFormat="1" applyFont="1" applyFill="1" applyBorder="1" applyAlignment="1">
      <alignment vertical="center"/>
    </xf>
    <xf numFmtId="165" fontId="16" fillId="0" borderId="6" xfId="2" applyNumberFormat="1" applyBorder="1" applyAlignment="1">
      <alignment vertical="top"/>
    </xf>
    <xf numFmtId="0" fontId="28" fillId="6" borderId="37" xfId="27" applyFont="1" applyFill="1" applyBorder="1" applyAlignment="1">
      <alignment horizontal="center" vertical="center"/>
    </xf>
    <xf numFmtId="0" fontId="17" fillId="4" borderId="4" xfId="2" applyFont="1" applyFill="1" applyBorder="1" applyAlignment="1">
      <alignment vertical="center" wrapText="1"/>
    </xf>
    <xf numFmtId="0" fontId="25" fillId="0" borderId="6" xfId="3" applyNumberFormat="1" applyFont="1" applyFill="1" applyBorder="1" applyAlignment="1">
      <alignment horizontal="center" vertical="center"/>
    </xf>
    <xf numFmtId="0" fontId="28" fillId="5" borderId="4" xfId="8" applyFont="1" applyFill="1" applyBorder="1" applyAlignment="1">
      <alignment horizontal="center" vertical="center"/>
    </xf>
    <xf numFmtId="171" fontId="22" fillId="0" borderId="24" xfId="8" applyNumberFormat="1" applyFont="1" applyBorder="1" applyAlignment="1">
      <alignment horizontal="center" vertical="center"/>
    </xf>
    <xf numFmtId="9" fontId="22" fillId="0" borderId="24" xfId="96" applyFont="1" applyBorder="1" applyAlignment="1">
      <alignment horizontal="center" vertical="center"/>
    </xf>
    <xf numFmtId="0" fontId="28" fillId="30" borderId="4" xfId="8" applyFont="1" applyFill="1" applyBorder="1" applyAlignment="1">
      <alignment horizontal="center" vertical="center"/>
    </xf>
    <xf numFmtId="0" fontId="28" fillId="30" borderId="20" xfId="8" applyFont="1" applyFill="1" applyBorder="1" applyAlignment="1">
      <alignment horizontal="center" vertical="center"/>
    </xf>
    <xf numFmtId="0" fontId="6" fillId="0" borderId="8" xfId="2" applyFont="1" applyBorder="1" applyAlignment="1">
      <alignment vertical="top"/>
    </xf>
    <xf numFmtId="0" fontId="17" fillId="5" borderId="4" xfId="2" applyFont="1" applyFill="1" applyBorder="1" applyAlignment="1">
      <alignment horizontal="center" vertical="top"/>
    </xf>
    <xf numFmtId="0" fontId="17" fillId="6" borderId="4" xfId="2" applyFont="1" applyFill="1" applyBorder="1" applyAlignment="1">
      <alignment horizontal="center" vertical="top"/>
    </xf>
    <xf numFmtId="0" fontId="25" fillId="0" borderId="22" xfId="8" applyFont="1" applyBorder="1" applyAlignment="1">
      <alignment vertical="center" wrapText="1"/>
    </xf>
    <xf numFmtId="0" fontId="25" fillId="0" borderId="22" xfId="8" applyFont="1" applyFill="1" applyBorder="1" applyAlignment="1">
      <alignment vertical="center" wrapText="1"/>
    </xf>
    <xf numFmtId="0" fontId="0" fillId="0" borderId="22" xfId="0" applyFill="1" applyBorder="1"/>
    <xf numFmtId="168" fontId="25" fillId="0" borderId="6" xfId="8" applyNumberFormat="1" applyFont="1" applyBorder="1" applyAlignment="1">
      <alignment horizontal="center" vertical="center"/>
    </xf>
    <xf numFmtId="168" fontId="23" fillId="8" borderId="1" xfId="8" applyNumberFormat="1" applyFont="1" applyFill="1" applyBorder="1" applyAlignment="1">
      <alignment horizontal="center" vertical="center"/>
    </xf>
    <xf numFmtId="168" fontId="23" fillId="8" borderId="1" xfId="8" applyNumberFormat="1" applyFont="1" applyFill="1" applyBorder="1" applyAlignment="1">
      <alignment vertical="center"/>
    </xf>
    <xf numFmtId="168" fontId="25" fillId="0" borderId="10" xfId="8" applyNumberFormat="1" applyFont="1" applyBorder="1" applyAlignment="1">
      <alignment horizontal="center" vertical="center"/>
    </xf>
    <xf numFmtId="168" fontId="25" fillId="0" borderId="11" xfId="8" applyNumberFormat="1" applyFont="1" applyBorder="1" applyAlignment="1">
      <alignment horizontal="center" vertical="center"/>
    </xf>
    <xf numFmtId="168" fontId="25" fillId="0" borderId="12" xfId="3" applyNumberFormat="1" applyFont="1" applyBorder="1" applyAlignment="1">
      <alignment horizontal="center" vertical="center"/>
    </xf>
    <xf numFmtId="0" fontId="28" fillId="6" borderId="35" xfId="27" applyFont="1" applyFill="1" applyBorder="1" applyAlignment="1">
      <alignment horizontal="center" vertical="center"/>
    </xf>
    <xf numFmtId="165" fontId="16" fillId="0" borderId="4" xfId="2" applyNumberFormat="1" applyBorder="1" applyAlignment="1">
      <alignment vertical="top"/>
    </xf>
    <xf numFmtId="0" fontId="5" fillId="0" borderId="2" xfId="2" applyFont="1" applyBorder="1" applyAlignment="1">
      <alignment vertical="top"/>
    </xf>
    <xf numFmtId="0" fontId="25" fillId="0" borderId="22" xfId="8" applyFont="1" applyFill="1" applyBorder="1" applyAlignment="1">
      <alignment vertical="center" wrapText="1"/>
    </xf>
    <xf numFmtId="0" fontId="26" fillId="31" borderId="16" xfId="8" applyFont="1" applyFill="1" applyBorder="1" applyAlignment="1">
      <alignment horizontal="left" vertical="center"/>
    </xf>
    <xf numFmtId="0" fontId="26" fillId="31" borderId="19" xfId="8" applyFont="1" applyFill="1" applyBorder="1" applyAlignment="1">
      <alignment horizontal="left" vertical="center"/>
    </xf>
    <xf numFmtId="0" fontId="23" fillId="31" borderId="19" xfId="8" applyFont="1" applyFill="1" applyBorder="1" applyAlignment="1">
      <alignment horizontal="center" vertical="center"/>
    </xf>
    <xf numFmtId="0" fontId="26" fillId="31" borderId="3" xfId="8" applyFont="1" applyFill="1" applyBorder="1" applyAlignment="1">
      <alignment horizontal="center" vertical="center"/>
    </xf>
    <xf numFmtId="0" fontId="26" fillId="31" borderId="19" xfId="8" applyFont="1" applyFill="1" applyBorder="1" applyAlignment="1">
      <alignment horizontal="center" vertical="center"/>
    </xf>
    <xf numFmtId="0" fontId="26" fillId="31" borderId="20" xfId="8" applyFont="1" applyFill="1" applyBorder="1" applyAlignment="1">
      <alignment horizontal="center" vertical="center"/>
    </xf>
    <xf numFmtId="2" fontId="26" fillId="31" borderId="20" xfId="8" applyNumberFormat="1" applyFont="1" applyFill="1" applyBorder="1" applyAlignment="1">
      <alignment horizontal="center" vertical="center"/>
    </xf>
    <xf numFmtId="0" fontId="26" fillId="31" borderId="15" xfId="8" applyFont="1" applyFill="1" applyBorder="1" applyAlignment="1">
      <alignment horizontal="center" vertical="center"/>
    </xf>
    <xf numFmtId="0" fontId="26" fillId="0" borderId="0" xfId="8" applyFont="1" applyFill="1" applyBorder="1" applyAlignment="1">
      <alignment horizontal="left" vertical="center"/>
    </xf>
    <xf numFmtId="0" fontId="23" fillId="0" borderId="0" xfId="8" applyFont="1" applyFill="1" applyBorder="1" applyAlignment="1">
      <alignment horizontal="center" vertical="center"/>
    </xf>
    <xf numFmtId="0" fontId="26" fillId="0" borderId="0" xfId="8" applyFont="1" applyFill="1" applyBorder="1" applyAlignment="1">
      <alignment horizontal="center" vertical="center"/>
    </xf>
    <xf numFmtId="2" fontId="26" fillId="0" borderId="0" xfId="8" applyNumberFormat="1" applyFont="1" applyFill="1" applyBorder="1" applyAlignment="1">
      <alignment horizontal="center" vertical="center"/>
    </xf>
    <xf numFmtId="168" fontId="23" fillId="5" borderId="2" xfId="10" applyNumberFormat="1" applyFont="1" applyFill="1" applyBorder="1" applyAlignment="1">
      <alignment horizontal="center" vertical="center"/>
    </xf>
    <xf numFmtId="0" fontId="28" fillId="30" borderId="35" xfId="27" applyFont="1" applyFill="1" applyBorder="1" applyAlignment="1">
      <alignment horizontal="center" vertical="center" wrapText="1"/>
    </xf>
    <xf numFmtId="0" fontId="28" fillId="30" borderId="37" xfId="27" applyFont="1" applyFill="1" applyBorder="1" applyAlignment="1">
      <alignment horizontal="center" vertical="center" wrapText="1"/>
    </xf>
    <xf numFmtId="0" fontId="28" fillId="30" borderId="37" xfId="27" applyFont="1" applyFill="1" applyBorder="1" applyAlignment="1">
      <alignment horizontal="center" vertical="center"/>
    </xf>
    <xf numFmtId="165" fontId="28" fillId="30" borderId="37" xfId="27" applyNumberFormat="1" applyFont="1" applyFill="1" applyBorder="1" applyAlignment="1">
      <alignment horizontal="center" vertical="center"/>
    </xf>
    <xf numFmtId="168" fontId="53" fillId="5" borderId="39" xfId="27" applyNumberFormat="1" applyFont="1" applyFill="1" applyBorder="1" applyAlignment="1">
      <alignment vertical="center"/>
    </xf>
    <xf numFmtId="0" fontId="54" fillId="0" borderId="0" xfId="0" applyFont="1" applyAlignment="1">
      <alignment wrapText="1"/>
    </xf>
    <xf numFmtId="0" fontId="54" fillId="0" borderId="52" xfId="0" applyFont="1" applyBorder="1" applyAlignment="1">
      <alignment vertical="center" wrapText="1"/>
    </xf>
    <xf numFmtId="0" fontId="54" fillId="0" borderId="61" xfId="0" applyFont="1" applyBorder="1" applyAlignment="1">
      <alignment wrapText="1"/>
    </xf>
    <xf numFmtId="0" fontId="55" fillId="0" borderId="58" xfId="0" applyFont="1" applyBorder="1" applyAlignment="1">
      <alignment horizontal="center" vertical="center" wrapText="1" readingOrder="1"/>
    </xf>
    <xf numFmtId="0" fontId="55" fillId="0" borderId="60" xfId="0" applyFont="1" applyBorder="1" applyAlignment="1">
      <alignment horizontal="center" vertical="center" wrapText="1" readingOrder="1"/>
    </xf>
    <xf numFmtId="0" fontId="56" fillId="0" borderId="65" xfId="0" applyFont="1" applyBorder="1" applyAlignment="1">
      <alignment horizontal="left" vertical="center" wrapText="1" readingOrder="1"/>
    </xf>
    <xf numFmtId="0" fontId="55" fillId="0" borderId="69" xfId="0" applyFont="1" applyBorder="1" applyAlignment="1">
      <alignment horizontal="left" vertical="center" wrapText="1" readingOrder="1"/>
    </xf>
    <xf numFmtId="0" fontId="55" fillId="0" borderId="70" xfId="0" applyFont="1" applyBorder="1" applyAlignment="1">
      <alignment horizontal="center" vertical="center" wrapText="1" readingOrder="1"/>
    </xf>
    <xf numFmtId="0" fontId="55" fillId="0" borderId="71" xfId="0" applyFont="1" applyBorder="1" applyAlignment="1">
      <alignment horizontal="center" vertical="center" wrapText="1" readingOrder="1"/>
    </xf>
    <xf numFmtId="0" fontId="55" fillId="34" borderId="71" xfId="0" applyFont="1" applyFill="1" applyBorder="1" applyAlignment="1">
      <alignment horizontal="center" vertical="center" wrapText="1" readingOrder="1"/>
    </xf>
    <xf numFmtId="0" fontId="55" fillId="0" borderId="72" xfId="0" applyFont="1" applyBorder="1" applyAlignment="1">
      <alignment horizontal="center" vertical="center" wrapText="1" readingOrder="1"/>
    </xf>
    <xf numFmtId="0" fontId="56" fillId="0" borderId="69" xfId="0" applyFont="1" applyBorder="1" applyAlignment="1">
      <alignment horizontal="left" vertical="center" wrapText="1" readingOrder="1"/>
    </xf>
    <xf numFmtId="0" fontId="55" fillId="0" borderId="73" xfId="0" applyFont="1" applyBorder="1" applyAlignment="1">
      <alignment horizontal="left" vertical="center" wrapText="1" readingOrder="1"/>
    </xf>
    <xf numFmtId="0" fontId="55" fillId="0" borderId="74" xfId="0" applyFont="1" applyBorder="1" applyAlignment="1">
      <alignment horizontal="center" vertical="center" wrapText="1" readingOrder="1"/>
    </xf>
    <xf numFmtId="0" fontId="55" fillId="0" borderId="75" xfId="0" applyFont="1" applyBorder="1" applyAlignment="1">
      <alignment horizontal="center" vertical="center" wrapText="1" readingOrder="1"/>
    </xf>
    <xf numFmtId="0" fontId="55" fillId="35" borderId="66" xfId="0" applyFont="1" applyFill="1" applyBorder="1" applyAlignment="1">
      <alignment horizontal="center" vertical="center" wrapText="1" readingOrder="1"/>
    </xf>
    <xf numFmtId="0" fontId="55" fillId="35" borderId="67" xfId="0" applyFont="1" applyFill="1" applyBorder="1" applyAlignment="1">
      <alignment horizontal="center" vertical="center" wrapText="1" readingOrder="1"/>
    </xf>
    <xf numFmtId="0" fontId="55" fillId="35" borderId="68" xfId="0" applyFont="1" applyFill="1" applyBorder="1" applyAlignment="1">
      <alignment horizontal="center" vertical="center" wrapText="1" readingOrder="1"/>
    </xf>
    <xf numFmtId="0" fontId="55" fillId="35" borderId="70" xfId="0" applyFont="1" applyFill="1" applyBorder="1" applyAlignment="1">
      <alignment horizontal="center" vertical="center" wrapText="1" readingOrder="1"/>
    </xf>
    <xf numFmtId="0" fontId="55" fillId="35" borderId="71" xfId="0" applyFont="1" applyFill="1" applyBorder="1" applyAlignment="1">
      <alignment horizontal="center" vertical="center" wrapText="1" readingOrder="1"/>
    </xf>
    <xf numFmtId="0" fontId="55" fillId="35" borderId="72" xfId="0" applyFont="1" applyFill="1" applyBorder="1" applyAlignment="1">
      <alignment horizontal="center" vertical="center" wrapText="1" readingOrder="1"/>
    </xf>
    <xf numFmtId="0" fontId="55" fillId="0" borderId="61" xfId="0" applyFont="1" applyBorder="1" applyAlignment="1">
      <alignment horizontal="left" vertical="center" wrapText="1" readingOrder="1"/>
    </xf>
    <xf numFmtId="0" fontId="55" fillId="0" borderId="56" xfId="0" applyFont="1" applyBorder="1" applyAlignment="1">
      <alignment horizontal="center" vertical="center" wrapText="1" readingOrder="1"/>
    </xf>
    <xf numFmtId="0" fontId="25" fillId="0" borderId="22" xfId="8" applyFont="1" applyFill="1" applyBorder="1" applyAlignment="1">
      <alignment vertical="center" wrapText="1"/>
    </xf>
    <xf numFmtId="0" fontId="55" fillId="0" borderId="59" xfId="0" applyFont="1" applyBorder="1" applyAlignment="1">
      <alignment horizontal="center" vertical="center" wrapText="1" readingOrder="1"/>
    </xf>
    <xf numFmtId="9" fontId="25" fillId="0" borderId="12" xfId="8" applyNumberFormat="1" applyFont="1" applyBorder="1" applyAlignment="1">
      <alignment horizontal="center" vertical="center"/>
    </xf>
    <xf numFmtId="0" fontId="55" fillId="35" borderId="77" xfId="0" applyFont="1" applyFill="1" applyBorder="1" applyAlignment="1">
      <alignment horizontal="center" vertical="center" wrapText="1" readingOrder="1"/>
    </xf>
    <xf numFmtId="0" fontId="55" fillId="0" borderId="78" xfId="0" applyFont="1" applyBorder="1" applyAlignment="1">
      <alignment horizontal="center" vertical="center" wrapText="1" readingOrder="1"/>
    </xf>
    <xf numFmtId="0" fontId="55" fillId="35" borderId="78" xfId="0" applyFont="1" applyFill="1" applyBorder="1" applyAlignment="1">
      <alignment horizontal="center" vertical="center" wrapText="1" readingOrder="1"/>
    </xf>
    <xf numFmtId="0" fontId="55" fillId="7" borderId="71" xfId="0" applyFont="1" applyFill="1" applyBorder="1" applyAlignment="1">
      <alignment horizontal="center" vertical="center" wrapText="1" readingOrder="1"/>
    </xf>
    <xf numFmtId="0" fontId="55" fillId="7" borderId="76" xfId="0" applyFont="1" applyFill="1" applyBorder="1" applyAlignment="1">
      <alignment horizontal="center" vertical="center" wrapText="1" readingOrder="1"/>
    </xf>
    <xf numFmtId="0" fontId="55" fillId="34" borderId="75" xfId="0" applyFont="1" applyFill="1" applyBorder="1" applyAlignment="1">
      <alignment horizontal="center" vertical="center" wrapText="1" readingOrder="1"/>
    </xf>
    <xf numFmtId="0" fontId="25" fillId="0" borderId="21" xfId="8" applyFont="1" applyFill="1" applyBorder="1" applyAlignment="1">
      <alignment vertical="center"/>
    </xf>
    <xf numFmtId="2" fontId="25" fillId="0" borderId="25" xfId="8" applyNumberFormat="1" applyFont="1" applyBorder="1" applyAlignment="1">
      <alignment horizontal="center" vertical="center"/>
    </xf>
    <xf numFmtId="0" fontId="50" fillId="29" borderId="40" xfId="2" applyFont="1" applyFill="1" applyBorder="1" applyAlignment="1">
      <alignment horizontal="center" vertical="center" wrapText="1"/>
    </xf>
    <xf numFmtId="0" fontId="50" fillId="29" borderId="41" xfId="2" applyFont="1" applyFill="1" applyBorder="1" applyAlignment="1">
      <alignment horizontal="center" vertical="center" wrapText="1"/>
    </xf>
    <xf numFmtId="0" fontId="50" fillId="29" borderId="42" xfId="2" applyFont="1" applyFill="1" applyBorder="1" applyAlignment="1">
      <alignment horizontal="center" vertical="center" wrapText="1"/>
    </xf>
    <xf numFmtId="0" fontId="15" fillId="0" borderId="45" xfId="0" applyFont="1" applyBorder="1" applyAlignment="1">
      <alignment horizontal="left" vertical="top" wrapText="1"/>
    </xf>
    <xf numFmtId="0" fontId="15" fillId="0" borderId="46" xfId="0" applyFont="1" applyBorder="1" applyAlignment="1">
      <alignment horizontal="left" vertical="top" wrapText="1"/>
    </xf>
    <xf numFmtId="0" fontId="4" fillId="3" borderId="2" xfId="2" applyFont="1" applyFill="1" applyBorder="1" applyAlignment="1">
      <alignment horizontal="left" vertical="top" wrapText="1"/>
    </xf>
    <xf numFmtId="0" fontId="9" fillId="3" borderId="1" xfId="2" applyFont="1" applyFill="1" applyBorder="1" applyAlignment="1">
      <alignment horizontal="left" vertical="top"/>
    </xf>
    <xf numFmtId="0" fontId="2" fillId="3" borderId="2" xfId="2" applyFont="1" applyFill="1" applyBorder="1" applyAlignment="1">
      <alignment horizontal="left" vertical="top" wrapText="1"/>
    </xf>
    <xf numFmtId="0" fontId="52" fillId="3" borderId="2" xfId="2" applyFont="1" applyFill="1" applyBorder="1" applyAlignment="1">
      <alignment horizontal="left" vertical="top" wrapText="1"/>
    </xf>
    <xf numFmtId="0" fontId="3" fillId="3" borderId="1" xfId="2" applyFont="1" applyFill="1" applyBorder="1" applyAlignment="1">
      <alignment horizontal="left" vertical="top"/>
    </xf>
    <xf numFmtId="0" fontId="52" fillId="3" borderId="1" xfId="2" applyFont="1" applyFill="1" applyBorder="1" applyAlignment="1">
      <alignment horizontal="left" vertical="top"/>
    </xf>
    <xf numFmtId="0" fontId="15" fillId="0" borderId="43" xfId="0" quotePrefix="1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44" xfId="0" applyFont="1" applyBorder="1" applyAlignment="1">
      <alignment horizontal="left" vertical="top" wrapText="1"/>
    </xf>
    <xf numFmtId="0" fontId="15" fillId="0" borderId="43" xfId="0" applyFont="1" applyBorder="1" applyAlignment="1">
      <alignment horizontal="left" vertical="top" wrapText="1"/>
    </xf>
    <xf numFmtId="0" fontId="15" fillId="0" borderId="47" xfId="0" applyFont="1" applyBorder="1" applyAlignment="1">
      <alignment horizontal="left" vertical="top" wrapText="1"/>
    </xf>
    <xf numFmtId="0" fontId="15" fillId="0" borderId="48" xfId="0" applyFont="1" applyBorder="1" applyAlignment="1">
      <alignment horizontal="left" vertical="top" wrapText="1"/>
    </xf>
    <xf numFmtId="0" fontId="15" fillId="0" borderId="49" xfId="0" applyFont="1" applyBorder="1" applyAlignment="1">
      <alignment horizontal="left" vertical="top" wrapText="1"/>
    </xf>
    <xf numFmtId="0" fontId="17" fillId="4" borderId="2" xfId="2" applyFont="1" applyFill="1" applyBorder="1" applyAlignment="1">
      <alignment horizontal="left" vertical="center" wrapText="1"/>
    </xf>
    <xf numFmtId="0" fontId="17" fillId="4" borderId="3" xfId="2" applyFont="1" applyFill="1" applyBorder="1" applyAlignment="1">
      <alignment horizontal="left" vertical="center" wrapText="1"/>
    </xf>
    <xf numFmtId="0" fontId="17" fillId="4" borderId="1" xfId="2" applyFont="1" applyFill="1" applyBorder="1" applyAlignment="1">
      <alignment horizontal="left" vertical="center" wrapText="1"/>
    </xf>
    <xf numFmtId="0" fontId="25" fillId="0" borderId="21" xfId="8" applyFont="1" applyFill="1" applyBorder="1" applyAlignment="1">
      <alignment horizontal="left" vertical="center" wrapText="1"/>
    </xf>
    <xf numFmtId="0" fontId="25" fillId="0" borderId="22" xfId="8" applyFont="1" applyFill="1" applyBorder="1" applyAlignment="1">
      <alignment horizontal="left" vertical="center" wrapText="1"/>
    </xf>
    <xf numFmtId="0" fontId="0" fillId="0" borderId="22" xfId="0" applyFill="1" applyBorder="1"/>
    <xf numFmtId="0" fontId="25" fillId="0" borderId="23" xfId="8" applyFont="1" applyFill="1" applyBorder="1" applyAlignment="1">
      <alignment horizontal="left" vertical="center" wrapText="1"/>
    </xf>
    <xf numFmtId="0" fontId="25" fillId="0" borderId="24" xfId="8" applyFont="1" applyFill="1" applyBorder="1" applyAlignment="1">
      <alignment horizontal="left" vertical="center" wrapText="1"/>
    </xf>
    <xf numFmtId="0" fontId="25" fillId="0" borderId="21" xfId="8" applyFont="1" applyFill="1" applyBorder="1" applyAlignment="1">
      <alignment vertical="center" wrapText="1"/>
    </xf>
    <xf numFmtId="0" fontId="25" fillId="0" borderId="22" xfId="8" applyFont="1" applyFill="1" applyBorder="1" applyAlignment="1">
      <alignment vertical="center" wrapText="1"/>
    </xf>
    <xf numFmtId="171" fontId="22" fillId="0" borderId="12" xfId="8" applyNumberFormat="1" applyFont="1" applyBorder="1" applyAlignment="1">
      <alignment horizontal="center" vertical="center"/>
    </xf>
    <xf numFmtId="171" fontId="22" fillId="0" borderId="14" xfId="8" applyNumberFormat="1" applyFont="1" applyBorder="1" applyAlignment="1">
      <alignment horizontal="center" vertical="center"/>
    </xf>
    <xf numFmtId="171" fontId="22" fillId="0" borderId="15" xfId="8" applyNumberFormat="1" applyFont="1" applyBorder="1" applyAlignment="1">
      <alignment horizontal="center" vertical="center"/>
    </xf>
    <xf numFmtId="0" fontId="28" fillId="30" borderId="12" xfId="8" applyFont="1" applyFill="1" applyBorder="1" applyAlignment="1">
      <alignment horizontal="center" vertical="center"/>
    </xf>
    <xf numFmtId="0" fontId="28" fillId="30" borderId="15" xfId="8" applyFont="1" applyFill="1" applyBorder="1" applyAlignment="1">
      <alignment horizontal="center" vertical="center"/>
    </xf>
    <xf numFmtId="0" fontId="28" fillId="30" borderId="13" xfId="8" applyFont="1" applyFill="1" applyBorder="1" applyAlignment="1">
      <alignment horizontal="left" vertical="center"/>
    </xf>
    <xf numFmtId="0" fontId="28" fillId="30" borderId="17" xfId="8" applyFont="1" applyFill="1" applyBorder="1" applyAlignment="1">
      <alignment horizontal="left" vertical="center"/>
    </xf>
    <xf numFmtId="0" fontId="28" fillId="30" borderId="18" xfId="8" applyFont="1" applyFill="1" applyBorder="1" applyAlignment="1">
      <alignment horizontal="left" vertical="center"/>
    </xf>
    <xf numFmtId="0" fontId="28" fillId="30" borderId="16" xfId="8" applyFont="1" applyFill="1" applyBorder="1" applyAlignment="1">
      <alignment horizontal="left" vertical="center"/>
    </xf>
    <xf numFmtId="0" fontId="28" fillId="30" borderId="19" xfId="8" applyFont="1" applyFill="1" applyBorder="1" applyAlignment="1">
      <alignment horizontal="left" vertical="center"/>
    </xf>
    <xf numFmtId="0" fontId="28" fillId="30" borderId="20" xfId="8" applyFont="1" applyFill="1" applyBorder="1" applyAlignment="1">
      <alignment horizontal="left" vertical="center"/>
    </xf>
    <xf numFmtId="0" fontId="27" fillId="30" borderId="12" xfId="8" applyFont="1" applyFill="1" applyBorder="1" applyAlignment="1">
      <alignment horizontal="center" vertical="center"/>
    </xf>
    <xf numFmtId="0" fontId="27" fillId="30" borderId="15" xfId="8" applyFont="1" applyFill="1" applyBorder="1" applyAlignment="1">
      <alignment horizontal="center" vertical="center"/>
    </xf>
    <xf numFmtId="0" fontId="28" fillId="30" borderId="2" xfId="8" applyFont="1" applyFill="1" applyBorder="1" applyAlignment="1">
      <alignment horizontal="center" vertical="center"/>
    </xf>
    <xf numFmtId="0" fontId="28" fillId="30" borderId="3" xfId="8" applyFont="1" applyFill="1" applyBorder="1" applyAlignment="1">
      <alignment horizontal="center" vertical="center"/>
    </xf>
    <xf numFmtId="2" fontId="28" fillId="30" borderId="12" xfId="8" applyNumberFormat="1" applyFont="1" applyFill="1" applyBorder="1" applyAlignment="1">
      <alignment horizontal="center" vertical="center"/>
    </xf>
    <xf numFmtId="2" fontId="28" fillId="30" borderId="15" xfId="8" applyNumberFormat="1" applyFont="1" applyFill="1" applyBorder="1" applyAlignment="1">
      <alignment horizontal="center" vertical="center"/>
    </xf>
    <xf numFmtId="0" fontId="28" fillId="30" borderId="13" xfId="8" applyFont="1" applyFill="1" applyBorder="1" applyAlignment="1">
      <alignment horizontal="center" vertical="center" wrapText="1"/>
    </xf>
    <xf numFmtId="0" fontId="28" fillId="30" borderId="18" xfId="8" applyFont="1" applyFill="1" applyBorder="1" applyAlignment="1">
      <alignment horizontal="center" vertical="center"/>
    </xf>
    <xf numFmtId="0" fontId="28" fillId="30" borderId="16" xfId="8" applyFont="1" applyFill="1" applyBorder="1" applyAlignment="1">
      <alignment horizontal="center" vertical="center"/>
    </xf>
    <xf numFmtId="0" fontId="28" fillId="30" borderId="20" xfId="8" applyFont="1" applyFill="1" applyBorder="1" applyAlignment="1">
      <alignment horizontal="center" vertical="center"/>
    </xf>
    <xf numFmtId="0" fontId="25" fillId="0" borderId="21" xfId="8" applyFont="1" applyFill="1" applyBorder="1" applyAlignment="1">
      <alignment vertical="center"/>
    </xf>
    <xf numFmtId="0" fontId="25" fillId="0" borderId="22" xfId="8" applyFont="1" applyFill="1" applyBorder="1" applyAlignment="1">
      <alignment vertical="center"/>
    </xf>
    <xf numFmtId="0" fontId="25" fillId="0" borderId="21" xfId="8" applyFont="1" applyBorder="1" applyAlignment="1">
      <alignment horizontal="left" vertical="center" wrapText="1"/>
    </xf>
    <xf numFmtId="0" fontId="25" fillId="0" borderId="2" xfId="8" applyFont="1" applyBorder="1" applyAlignment="1">
      <alignment horizontal="left" vertical="center"/>
    </xf>
    <xf numFmtId="0" fontId="25" fillId="0" borderId="3" xfId="8" applyFont="1" applyBorder="1" applyAlignment="1">
      <alignment horizontal="left" vertical="center"/>
    </xf>
    <xf numFmtId="0" fontId="25" fillId="0" borderId="1" xfId="8" applyFont="1" applyBorder="1" applyAlignment="1">
      <alignment horizontal="left" vertical="center"/>
    </xf>
    <xf numFmtId="0" fontId="25" fillId="0" borderId="21" xfId="8" applyFont="1" applyBorder="1" applyAlignment="1">
      <alignment vertical="center" wrapText="1"/>
    </xf>
    <xf numFmtId="0" fontId="25" fillId="0" borderId="22" xfId="8" applyFont="1" applyBorder="1" applyAlignment="1">
      <alignment vertical="center" wrapText="1"/>
    </xf>
    <xf numFmtId="0" fontId="47" fillId="0" borderId="36" xfId="27" quotePrefix="1" applyFont="1" applyBorder="1" applyAlignment="1">
      <alignment horizontal="left" vertical="center" wrapText="1"/>
    </xf>
    <xf numFmtId="0" fontId="47" fillId="0" borderId="37" xfId="27" quotePrefix="1" applyFont="1" applyBorder="1" applyAlignment="1">
      <alignment horizontal="left" vertical="center" wrapText="1"/>
    </xf>
    <xf numFmtId="0" fontId="47" fillId="0" borderId="38" xfId="27" quotePrefix="1" applyFont="1" applyBorder="1" applyAlignment="1">
      <alignment horizontal="left" vertical="center" wrapText="1"/>
    </xf>
    <xf numFmtId="0" fontId="47" fillId="0" borderId="39" xfId="27" quotePrefix="1" applyFont="1" applyBorder="1" applyAlignment="1">
      <alignment horizontal="left" vertical="center" wrapText="1"/>
    </xf>
    <xf numFmtId="0" fontId="47" fillId="32" borderId="37" xfId="10" quotePrefix="1" applyNumberFormat="1" applyFont="1" applyFill="1" applyBorder="1" applyAlignment="1">
      <alignment horizontal="center" vertical="center" wrapText="1"/>
    </xf>
    <xf numFmtId="0" fontId="47" fillId="32" borderId="39" xfId="10" quotePrefix="1" applyNumberFormat="1" applyFont="1" applyFill="1" applyBorder="1" applyAlignment="1">
      <alignment horizontal="center" vertical="center" wrapText="1"/>
    </xf>
    <xf numFmtId="0" fontId="47" fillId="0" borderId="37" xfId="10" quotePrefix="1" applyNumberFormat="1" applyFont="1" applyFill="1" applyBorder="1" applyAlignment="1">
      <alignment horizontal="center" vertical="center" wrapText="1"/>
    </xf>
    <xf numFmtId="0" fontId="47" fillId="0" borderId="39" xfId="10" quotePrefix="1" applyNumberFormat="1" applyFont="1" applyFill="1" applyBorder="1" applyAlignment="1">
      <alignment horizontal="center" vertical="center" wrapText="1"/>
    </xf>
    <xf numFmtId="0" fontId="46" fillId="0" borderId="2" xfId="94" applyFont="1" applyBorder="1" applyAlignment="1">
      <alignment horizontal="center"/>
    </xf>
    <xf numFmtId="0" fontId="46" fillId="0" borderId="3" xfId="94" applyFont="1" applyBorder="1" applyAlignment="1">
      <alignment horizontal="center"/>
    </xf>
    <xf numFmtId="0" fontId="28" fillId="6" borderId="13" xfId="95" applyFont="1" applyFill="1" applyBorder="1" applyAlignment="1">
      <alignment horizontal="center" vertical="center" wrapText="1"/>
    </xf>
    <xf numFmtId="0" fontId="28" fillId="6" borderId="17" xfId="95" applyFont="1" applyFill="1" applyBorder="1" applyAlignment="1">
      <alignment horizontal="center" vertical="center" wrapText="1"/>
    </xf>
    <xf numFmtId="0" fontId="28" fillId="30" borderId="13" xfId="27" applyFont="1" applyFill="1" applyBorder="1" applyAlignment="1">
      <alignment horizontal="left" vertical="center"/>
    </xf>
    <xf numFmtId="0" fontId="28" fillId="30" borderId="50" xfId="27" applyFont="1" applyFill="1" applyBorder="1" applyAlignment="1">
      <alignment horizontal="left" vertical="center"/>
    </xf>
    <xf numFmtId="0" fontId="28" fillId="30" borderId="51" xfId="27" applyFont="1" applyFill="1" applyBorder="1" applyAlignment="1">
      <alignment horizontal="left" vertical="center"/>
    </xf>
    <xf numFmtId="0" fontId="28" fillId="30" borderId="49" xfId="27" applyFont="1" applyFill="1" applyBorder="1" applyAlignment="1">
      <alignment horizontal="left" vertical="center"/>
    </xf>
    <xf numFmtId="0" fontId="28" fillId="30" borderId="35" xfId="27" applyFont="1" applyFill="1" applyBorder="1" applyAlignment="1">
      <alignment horizontal="center" vertical="center" wrapText="1"/>
    </xf>
    <xf numFmtId="0" fontId="28" fillId="30" borderId="37" xfId="27" applyFont="1" applyFill="1" applyBorder="1" applyAlignment="1">
      <alignment horizontal="center" vertical="center" wrapText="1"/>
    </xf>
    <xf numFmtId="0" fontId="28" fillId="30" borderId="35" xfId="27" applyFont="1" applyFill="1" applyBorder="1" applyAlignment="1">
      <alignment horizontal="center" vertical="center"/>
    </xf>
    <xf numFmtId="0" fontId="55" fillId="33" borderId="53" xfId="0" applyFont="1" applyFill="1" applyBorder="1" applyAlignment="1">
      <alignment horizontal="center" vertical="center" wrapText="1" readingOrder="1"/>
    </xf>
    <xf numFmtId="0" fontId="55" fillId="33" borderId="54" xfId="0" applyFont="1" applyFill="1" applyBorder="1" applyAlignment="1">
      <alignment horizontal="center" vertical="center" wrapText="1" readingOrder="1"/>
    </xf>
    <xf numFmtId="0" fontId="55" fillId="33" borderId="55" xfId="0" applyFont="1" applyFill="1" applyBorder="1" applyAlignment="1">
      <alignment horizontal="center" vertical="center" wrapText="1" readingOrder="1"/>
    </xf>
    <xf numFmtId="0" fontId="55" fillId="0" borderId="53" xfId="0" applyFont="1" applyBorder="1" applyAlignment="1">
      <alignment horizontal="center" vertical="center" wrapText="1" readingOrder="1"/>
    </xf>
    <xf numFmtId="0" fontId="55" fillId="0" borderId="54" xfId="0" applyFont="1" applyBorder="1" applyAlignment="1">
      <alignment horizontal="center" vertical="center" wrapText="1" readingOrder="1"/>
    </xf>
    <xf numFmtId="0" fontId="55" fillId="0" borderId="57" xfId="0" applyFont="1" applyBorder="1" applyAlignment="1">
      <alignment horizontal="center" vertical="center" wrapText="1" readingOrder="1"/>
    </xf>
    <xf numFmtId="0" fontId="55" fillId="0" borderId="59" xfId="0" applyFont="1" applyBorder="1" applyAlignment="1">
      <alignment horizontal="center" vertical="center" wrapText="1" readingOrder="1"/>
    </xf>
    <xf numFmtId="0" fontId="55" fillId="0" borderId="55" xfId="0" applyFont="1" applyBorder="1" applyAlignment="1">
      <alignment horizontal="center" vertical="center" wrapText="1" readingOrder="1"/>
    </xf>
    <xf numFmtId="0" fontId="55" fillId="0" borderId="62" xfId="0" applyFont="1" applyBorder="1" applyAlignment="1">
      <alignment horizontal="center" vertical="center" wrapText="1" readingOrder="1"/>
    </xf>
    <xf numFmtId="0" fontId="55" fillId="0" borderId="63" xfId="0" applyFont="1" applyBorder="1" applyAlignment="1">
      <alignment horizontal="center" vertical="center" wrapText="1" readingOrder="1"/>
    </xf>
    <xf numFmtId="0" fontId="55" fillId="0" borderId="64" xfId="0" applyFont="1" applyBorder="1" applyAlignment="1">
      <alignment horizontal="center" vertical="center" wrapText="1" readingOrder="1"/>
    </xf>
  </cellXfs>
  <cellStyles count="97">
    <cellStyle name="20% - Accent1" xfId="49" xr:uid="{00000000-0005-0000-0000-000000000000}"/>
    <cellStyle name="20% - Accent2" xfId="50" xr:uid="{00000000-0005-0000-0000-000001000000}"/>
    <cellStyle name="20% - Accent3" xfId="51" xr:uid="{00000000-0005-0000-0000-000002000000}"/>
    <cellStyle name="20% - Accent4" xfId="52" xr:uid="{00000000-0005-0000-0000-000003000000}"/>
    <cellStyle name="20% - Accent5" xfId="53" xr:uid="{00000000-0005-0000-0000-000004000000}"/>
    <cellStyle name="20% - Accent6" xfId="54" xr:uid="{00000000-0005-0000-0000-000005000000}"/>
    <cellStyle name="40% - Accent1" xfId="55" xr:uid="{00000000-0005-0000-0000-000006000000}"/>
    <cellStyle name="40% - Accent2" xfId="56" xr:uid="{00000000-0005-0000-0000-000007000000}"/>
    <cellStyle name="40% - Accent3" xfId="57" xr:uid="{00000000-0005-0000-0000-000008000000}"/>
    <cellStyle name="40% - Accent4" xfId="58" xr:uid="{00000000-0005-0000-0000-000009000000}"/>
    <cellStyle name="40% - Accent5" xfId="59" xr:uid="{00000000-0005-0000-0000-00000A000000}"/>
    <cellStyle name="40% - Accent6" xfId="60" xr:uid="{00000000-0005-0000-0000-00000B000000}"/>
    <cellStyle name="60% - Accent1" xfId="61" xr:uid="{00000000-0005-0000-0000-00000C000000}"/>
    <cellStyle name="60% - Accent2" xfId="62" xr:uid="{00000000-0005-0000-0000-00000D000000}"/>
    <cellStyle name="60% - Accent3" xfId="63" xr:uid="{00000000-0005-0000-0000-00000E000000}"/>
    <cellStyle name="60% - Accent4" xfId="64" xr:uid="{00000000-0005-0000-0000-00000F000000}"/>
    <cellStyle name="60% - Accent5" xfId="65" xr:uid="{00000000-0005-0000-0000-000010000000}"/>
    <cellStyle name="60% - Accent6" xfId="66" xr:uid="{00000000-0005-0000-0000-000011000000}"/>
    <cellStyle name="Bad" xfId="67" xr:uid="{00000000-0005-0000-0000-000012000000}"/>
    <cellStyle name="Calculation" xfId="68" xr:uid="{00000000-0005-0000-0000-000013000000}"/>
    <cellStyle name="Check Cell" xfId="69" xr:uid="{00000000-0005-0000-0000-000014000000}"/>
    <cellStyle name="Comma 2" xfId="17" xr:uid="{00000000-0005-0000-0000-000015000000}"/>
    <cellStyle name="Euro" xfId="11" xr:uid="{00000000-0005-0000-0000-000016000000}"/>
    <cellStyle name="Euro 2" xfId="18" xr:uid="{00000000-0005-0000-0000-000017000000}"/>
    <cellStyle name="Euro 3" xfId="48" xr:uid="{00000000-0005-0000-0000-000018000000}"/>
    <cellStyle name="Excel_BuiltIn_Satisfaisant 1" xfId="70" xr:uid="{00000000-0005-0000-0000-000019000000}"/>
    <cellStyle name="Explanatory Text" xfId="71" xr:uid="{00000000-0005-0000-0000-00001A000000}"/>
    <cellStyle name="Good" xfId="72" xr:uid="{00000000-0005-0000-0000-00001B000000}"/>
    <cellStyle name="Heading 1" xfId="73" xr:uid="{00000000-0005-0000-0000-00001C000000}"/>
    <cellStyle name="Heading 2" xfId="74" xr:uid="{00000000-0005-0000-0000-00001D000000}"/>
    <cellStyle name="Heading 3" xfId="75" xr:uid="{00000000-0005-0000-0000-00001E000000}"/>
    <cellStyle name="Heading 4" xfId="76" xr:uid="{00000000-0005-0000-0000-00001F000000}"/>
    <cellStyle name="Input" xfId="77" xr:uid="{00000000-0005-0000-0000-000020000000}"/>
    <cellStyle name="Linked Cell" xfId="78" xr:uid="{00000000-0005-0000-0000-000021000000}"/>
    <cellStyle name="Milliers 2" xfId="1" xr:uid="{00000000-0005-0000-0000-000022000000}"/>
    <cellStyle name="Milliers 2 2" xfId="5" xr:uid="{00000000-0005-0000-0000-000023000000}"/>
    <cellStyle name="Milliers 2 2 2" xfId="19" xr:uid="{00000000-0005-0000-0000-000024000000}"/>
    <cellStyle name="Milliers 2 2 2 2" xfId="39" xr:uid="{00000000-0005-0000-0000-000025000000}"/>
    <cellStyle name="Milliers 2 2 3" xfId="32" xr:uid="{00000000-0005-0000-0000-000026000000}"/>
    <cellStyle name="Milliers 2 3" xfId="10" xr:uid="{00000000-0005-0000-0000-000027000000}"/>
    <cellStyle name="Milliers 2 3 2" xfId="29" xr:uid="{00000000-0005-0000-0000-000028000000}"/>
    <cellStyle name="Milliers 2 3 2 2" xfId="46" xr:uid="{00000000-0005-0000-0000-000029000000}"/>
    <cellStyle name="Milliers 2 4" xfId="20" xr:uid="{00000000-0005-0000-0000-00002A000000}"/>
    <cellStyle name="Milliers 2 4 2" xfId="40" xr:uid="{00000000-0005-0000-0000-00002B000000}"/>
    <cellStyle name="Milliers 2 5" xfId="15" xr:uid="{00000000-0005-0000-0000-00002C000000}"/>
    <cellStyle name="Milliers 2 5 2" xfId="37" xr:uid="{00000000-0005-0000-0000-00002D000000}"/>
    <cellStyle name="Milliers 2 6" xfId="21" xr:uid="{00000000-0005-0000-0000-00002E000000}"/>
    <cellStyle name="Milliers 2 6 2" xfId="41" xr:uid="{00000000-0005-0000-0000-00002F000000}"/>
    <cellStyle name="Milliers 2 7" xfId="30" xr:uid="{00000000-0005-0000-0000-000030000000}"/>
    <cellStyle name="Milliers 3" xfId="3" xr:uid="{00000000-0005-0000-0000-000031000000}"/>
    <cellStyle name="Milliers 4" xfId="13" xr:uid="{00000000-0005-0000-0000-000032000000}"/>
    <cellStyle name="Milliers 4 2" xfId="35" xr:uid="{00000000-0005-0000-0000-000033000000}"/>
    <cellStyle name="Milliers 5" xfId="22" xr:uid="{00000000-0005-0000-0000-000034000000}"/>
    <cellStyle name="Monétaire 2" xfId="4" xr:uid="{00000000-0005-0000-0000-000035000000}"/>
    <cellStyle name="Monétaire 2 2" xfId="79" xr:uid="{00000000-0005-0000-0000-000036000000}"/>
    <cellStyle name="Monétaire 3" xfId="23" xr:uid="{00000000-0005-0000-0000-000037000000}"/>
    <cellStyle name="Monétaire 4" xfId="80" xr:uid="{00000000-0005-0000-0000-000038000000}"/>
    <cellStyle name="Monétaire 5" xfId="81" xr:uid="{00000000-0005-0000-0000-000039000000}"/>
    <cellStyle name="Monétaire 6" xfId="82" xr:uid="{00000000-0005-0000-0000-00003A000000}"/>
    <cellStyle name="Neutral" xfId="83" xr:uid="{00000000-0005-0000-0000-00003B000000}"/>
    <cellStyle name="Normal" xfId="0" builtinId="0"/>
    <cellStyle name="Normal 2" xfId="2" xr:uid="{00000000-0005-0000-0000-00003D000000}"/>
    <cellStyle name="Normal 2 2" xfId="6" xr:uid="{00000000-0005-0000-0000-00003E000000}"/>
    <cellStyle name="Normal 2 2 2" xfId="24" xr:uid="{00000000-0005-0000-0000-00003F000000}"/>
    <cellStyle name="Normal 2 2 2 2" xfId="42" xr:uid="{00000000-0005-0000-0000-000040000000}"/>
    <cellStyle name="Normal 2 2 3" xfId="33" xr:uid="{00000000-0005-0000-0000-000041000000}"/>
    <cellStyle name="Normal 2 3" xfId="8" xr:uid="{00000000-0005-0000-0000-000042000000}"/>
    <cellStyle name="Normal 2 3 2" xfId="28" xr:uid="{00000000-0005-0000-0000-000043000000}"/>
    <cellStyle name="Normal 2 3 2 2" xfId="45" xr:uid="{00000000-0005-0000-0000-000044000000}"/>
    <cellStyle name="Normal 2 4" xfId="25" xr:uid="{00000000-0005-0000-0000-000045000000}"/>
    <cellStyle name="Normal 2 4 2" xfId="43" xr:uid="{00000000-0005-0000-0000-000046000000}"/>
    <cellStyle name="Normal 2 5" xfId="14" xr:uid="{00000000-0005-0000-0000-000047000000}"/>
    <cellStyle name="Normal 2 5 2" xfId="36" xr:uid="{00000000-0005-0000-0000-000048000000}"/>
    <cellStyle name="Normal 2 5 3" xfId="95" xr:uid="{00000000-0005-0000-0000-000049000000}"/>
    <cellStyle name="Normal 2 6" xfId="16" xr:uid="{00000000-0005-0000-0000-00004A000000}"/>
    <cellStyle name="Normal 2 6 2" xfId="38" xr:uid="{00000000-0005-0000-0000-00004B000000}"/>
    <cellStyle name="Normal 2 7" xfId="31" xr:uid="{00000000-0005-0000-0000-00004C000000}"/>
    <cellStyle name="Normal 3" xfId="7" xr:uid="{00000000-0005-0000-0000-00004D000000}"/>
    <cellStyle name="Normal 3 2" xfId="47" xr:uid="{00000000-0005-0000-0000-00004E000000}"/>
    <cellStyle name="Normal 4" xfId="12" xr:uid="{00000000-0005-0000-0000-00004F000000}"/>
    <cellStyle name="Normal 4 2" xfId="26" xr:uid="{00000000-0005-0000-0000-000050000000}"/>
    <cellStyle name="Normal 4 2 2" xfId="44" xr:uid="{00000000-0005-0000-0000-000051000000}"/>
    <cellStyle name="Normal 4 3" xfId="34" xr:uid="{00000000-0005-0000-0000-000052000000}"/>
    <cellStyle name="Normal 5" xfId="27" xr:uid="{00000000-0005-0000-0000-000053000000}"/>
    <cellStyle name="Normal 5 2" xfId="84" xr:uid="{00000000-0005-0000-0000-000054000000}"/>
    <cellStyle name="Normal 5 3" xfId="85" xr:uid="{00000000-0005-0000-0000-000055000000}"/>
    <cellStyle name="Normal 6" xfId="86" xr:uid="{00000000-0005-0000-0000-000056000000}"/>
    <cellStyle name="Normal 7" xfId="87" xr:uid="{00000000-0005-0000-0000-000057000000}"/>
    <cellStyle name="Normal 8" xfId="94" xr:uid="{00000000-0005-0000-0000-000058000000}"/>
    <cellStyle name="Note" xfId="88" xr:uid="{00000000-0005-0000-0000-000059000000}"/>
    <cellStyle name="Output" xfId="89" xr:uid="{00000000-0005-0000-0000-00005A000000}"/>
    <cellStyle name="Pourcentage" xfId="96" builtinId="5"/>
    <cellStyle name="Pourcentage 2" xfId="9" xr:uid="{00000000-0005-0000-0000-00005C000000}"/>
    <cellStyle name="Pourcentage 3" xfId="90" xr:uid="{00000000-0005-0000-0000-00005D000000}"/>
    <cellStyle name="Pourcentage 4" xfId="91" xr:uid="{00000000-0005-0000-0000-00005E000000}"/>
    <cellStyle name="Title" xfId="92" xr:uid="{00000000-0005-0000-0000-00005F000000}"/>
    <cellStyle name="Warning Text" xfId="93" xr:uid="{00000000-0005-0000-0000-00006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ts%20SEE/DOCUMENTATION/outil%20CHIFFRAGE/CPO/Cost%20Comptage%20FCO%20V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.druelle\Res-Ext\Druelle\Devis\Vizelia\A7208%20172%20CR59%20-%20T&#233;l&#233;rel&#232;ve%20lyc&#233;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_AVV/Grille%20chiffrage%20E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nts%20and%20Settings\bgomes\Bureau\A%20archiver\CG73%20Pre-sales\Proposition\VIZ_CST_00111_Chiffrage%20CG%207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SYNTHESE"/>
      <sheetName val="Compteur"/>
      <sheetName val="Compteur énergie"/>
      <sheetName val="Concentrateur"/>
      <sheetName val="Sonde température"/>
      <sheetName val="Capteur CO2"/>
      <sheetName val="Câbles"/>
      <sheetName val="TARIF =&gt;"/>
      <sheetName val="PM SEF pour EMS"/>
      <sheetName val="SET IRIO"/>
      <sheetName val="AUTOMATION SERVER"/>
      <sheetName val="DISTRAME WEBDYN"/>
      <sheetName val="Paramétrage"/>
    </sheetNames>
    <sheetDataSet>
      <sheetData sheetId="0"/>
      <sheetData sheetId="1"/>
      <sheetData sheetId="2">
        <row r="5">
          <cell r="B5" t="str">
            <v>Compteur calories+doigt de gant / DN 40</v>
          </cell>
        </row>
        <row r="6">
          <cell r="B6" t="str">
            <v>Compteur calories sans doigt de gant / DN 40</v>
          </cell>
        </row>
        <row r="7">
          <cell r="B7" t="str">
            <v>Compteur calories+doigt de gant / DN 65</v>
          </cell>
        </row>
        <row r="8">
          <cell r="B8" t="str">
            <v>Compteur calories sans doigt de gant / DN 65</v>
          </cell>
        </row>
        <row r="9">
          <cell r="B9" t="str">
            <v>Compteur calories+doigt de gant / DN 80</v>
          </cell>
        </row>
        <row r="10">
          <cell r="B10" t="str">
            <v>Compteur calories sans doigt de gant / DN 80</v>
          </cell>
        </row>
        <row r="11">
          <cell r="B11" t="str">
            <v>Compteur calories+doigt de gant / DN 100</v>
          </cell>
        </row>
        <row r="12">
          <cell r="B12" t="str">
            <v>Compteur calories sans doigt de gant / DN 100</v>
          </cell>
        </row>
        <row r="13">
          <cell r="B13" t="str">
            <v>Compteur calories+doigt de gant / DN 125</v>
          </cell>
        </row>
        <row r="14">
          <cell r="B14" t="str">
            <v>Compteur calories sans doigt de gant/ 125</v>
          </cell>
        </row>
        <row r="26">
          <cell r="B26" t="str">
            <v>PM9C</v>
          </cell>
        </row>
        <row r="51">
          <cell r="B51" t="str">
            <v>Compteur eau DN 40</v>
          </cell>
        </row>
      </sheetData>
      <sheetData sheetId="3"/>
      <sheetData sheetId="4"/>
      <sheetData sheetId="5"/>
      <sheetData sheetId="6"/>
      <sheetData sheetId="7">
        <row r="5">
          <cell r="A5" t="str">
            <v>RJ45 TCP IP</v>
          </cell>
        </row>
        <row r="6">
          <cell r="A6" t="str">
            <v>Torsadé blindé (mode bus)</v>
          </cell>
        </row>
        <row r="7">
          <cell r="A7" t="str">
            <v>4-20 mA (mesure)</v>
          </cell>
        </row>
        <row r="8">
          <cell r="A8" t="str">
            <v>aucun</v>
          </cell>
        </row>
      </sheetData>
      <sheetData sheetId="8"/>
      <sheetData sheetId="9"/>
      <sheetData sheetId="10"/>
      <sheetData sheetId="11"/>
      <sheetData sheetId="12"/>
      <sheetData sheetId="13">
        <row r="4">
          <cell r="B4">
            <v>0.05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2"/>
      <sheetName val="source"/>
      <sheetName val="entête"/>
      <sheetName val="bordereau"/>
      <sheetName val="Fiche Devis réelle"/>
      <sheetName val="Ancienne Fiche10"/>
      <sheetName val="BPU"/>
      <sheetName val="DPGF Gaston Berger"/>
      <sheetName val="Module4"/>
      <sheetName val="Module1"/>
    </sheetNames>
    <sheetDataSet>
      <sheetData sheetId="0" refreshError="1"/>
      <sheetData sheetId="1"/>
      <sheetData sheetId="2">
        <row r="24">
          <cell r="E24">
            <v>28</v>
          </cell>
        </row>
        <row r="30">
          <cell r="J30">
            <v>1</v>
          </cell>
        </row>
        <row r="36">
          <cell r="A36">
            <v>1.1388426080195491</v>
          </cell>
        </row>
        <row r="39">
          <cell r="B39">
            <v>29.062968212188704</v>
          </cell>
        </row>
        <row r="48">
          <cell r="E48">
            <v>1</v>
          </cell>
        </row>
        <row r="51">
          <cell r="E51">
            <v>1</v>
          </cell>
        </row>
        <row r="54">
          <cell r="E54">
            <v>1</v>
          </cell>
        </row>
        <row r="57">
          <cell r="E57">
            <v>1</v>
          </cell>
        </row>
        <row r="63">
          <cell r="B63">
            <v>1</v>
          </cell>
        </row>
        <row r="68">
          <cell r="J68">
            <v>1</v>
          </cell>
        </row>
        <row r="72">
          <cell r="E72">
            <v>1.0820000000000001</v>
          </cell>
        </row>
        <row r="86">
          <cell r="G86">
            <v>1.18</v>
          </cell>
        </row>
        <row r="93">
          <cell r="E93">
            <v>19.600000000000001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ssaire"/>
      <sheetName val="Grille simplifiée"/>
      <sheetName val="Détail Prestations"/>
      <sheetName val="Formation"/>
      <sheetName val="Abonnement Saas"/>
      <sheetName val="Feuil1"/>
    </sheetNames>
    <sheetDataSet>
      <sheetData sheetId="0" refreshError="1"/>
      <sheetData sheetId="1">
        <row r="13">
          <cell r="C13">
            <v>30</v>
          </cell>
        </row>
      </sheetData>
      <sheetData sheetId="2">
        <row r="38">
          <cell r="C38">
            <v>0.3</v>
          </cell>
        </row>
        <row r="49">
          <cell r="E49">
            <v>874</v>
          </cell>
        </row>
        <row r="51">
          <cell r="E51">
            <v>961.40000000000009</v>
          </cell>
        </row>
        <row r="52">
          <cell r="E52">
            <v>874</v>
          </cell>
        </row>
      </sheetData>
      <sheetData sheetId="3" refreshError="1"/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"/>
      <sheetName val="Recap"/>
      <sheetName val="Feuil1"/>
      <sheetName val="Licences"/>
      <sheetName val="MOE etape1"/>
      <sheetName val="MOE etape2"/>
      <sheetName val="MOE etape3"/>
      <sheetName val="Devis estim Formation"/>
      <sheetName val="Formation hyp CG"/>
      <sheetName val="Frais de déplacement"/>
      <sheetName val="Planning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43">
          <cell r="P143">
            <v>910</v>
          </cell>
        </row>
        <row r="144">
          <cell r="P144">
            <v>997.36</v>
          </cell>
        </row>
        <row r="146">
          <cell r="P146">
            <v>1000</v>
          </cell>
        </row>
        <row r="148">
          <cell r="P148">
            <v>1050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5"/>
  <sheetViews>
    <sheetView showGridLines="0" tabSelected="1" zoomScale="70" zoomScaleNormal="70" workbookViewId="0">
      <selection activeCell="C4" sqref="C4"/>
    </sheetView>
  </sheetViews>
  <sheetFormatPr baseColWidth="10" defaultRowHeight="12.5" x14ac:dyDescent="0.25"/>
  <cols>
    <col min="1" max="1" width="4.08984375" customWidth="1"/>
    <col min="2" max="2" width="30.54296875" customWidth="1"/>
    <col min="3" max="3" width="34" customWidth="1"/>
    <col min="4" max="4" width="47.90625" customWidth="1"/>
    <col min="5" max="5" width="3.6328125" customWidth="1"/>
    <col min="6" max="6" width="8.36328125" customWidth="1"/>
    <col min="7" max="7" width="49" customWidth="1"/>
    <col min="8" max="8" width="5.6328125" customWidth="1"/>
    <col min="9" max="9" width="56" customWidth="1"/>
    <col min="10" max="10" width="24.6328125" customWidth="1"/>
    <col min="11" max="11" width="11.54296875" customWidth="1"/>
  </cols>
  <sheetData>
    <row r="1" spans="2:10" ht="13" thickBot="1" x14ac:dyDescent="0.3"/>
    <row r="2" spans="2:10" s="1" customFormat="1" ht="15" thickBot="1" x14ac:dyDescent="0.4">
      <c r="B2" s="4" t="s">
        <v>14</v>
      </c>
      <c r="C2" s="2"/>
      <c r="D2" s="3"/>
      <c r="E2"/>
      <c r="G2" s="199" t="s">
        <v>112</v>
      </c>
      <c r="H2" s="200"/>
      <c r="I2" s="200"/>
      <c r="J2" s="201"/>
    </row>
    <row r="3" spans="2:10" ht="36" customHeight="1" thickBot="1" x14ac:dyDescent="0.3">
      <c r="B3" s="108" t="s">
        <v>16</v>
      </c>
      <c r="C3" s="132" t="s">
        <v>61</v>
      </c>
      <c r="D3" s="133" t="s">
        <v>64</v>
      </c>
      <c r="G3" s="210" t="s">
        <v>127</v>
      </c>
      <c r="H3" s="211"/>
      <c r="I3" s="211"/>
      <c r="J3" s="212"/>
    </row>
    <row r="4" spans="2:10" ht="35.4" customHeight="1" thickBot="1" x14ac:dyDescent="0.3">
      <c r="B4" s="131" t="s">
        <v>60</v>
      </c>
      <c r="C4" s="122">
        <f>'Prestations Logiciel'!J38</f>
        <v>18575.531914893614</v>
      </c>
      <c r="D4" s="122">
        <f>'Prestations Logiciel'!K38</f>
        <v>18580.531914893614</v>
      </c>
      <c r="G4" s="213"/>
      <c r="H4" s="211"/>
      <c r="I4" s="211"/>
      <c r="J4" s="212"/>
    </row>
    <row r="5" spans="2:10" ht="24.65" customHeight="1" thickBot="1" x14ac:dyDescent="0.3">
      <c r="B5" s="108" t="s">
        <v>66</v>
      </c>
      <c r="C5" s="132" t="s">
        <v>61</v>
      </c>
      <c r="D5" s="133" t="s">
        <v>70</v>
      </c>
      <c r="G5" s="213"/>
      <c r="H5" s="211"/>
      <c r="I5" s="211"/>
      <c r="J5" s="212"/>
    </row>
    <row r="6" spans="2:10" ht="33.65" customHeight="1" thickBot="1" x14ac:dyDescent="0.3">
      <c r="B6" s="145" t="s">
        <v>69</v>
      </c>
      <c r="C6" s="144">
        <f>'Abonnement Saas'!J10</f>
        <v>2112</v>
      </c>
      <c r="D6" s="144">
        <f>'Abonnement Saas'!J11</f>
        <v>2112</v>
      </c>
      <c r="G6" s="214"/>
      <c r="H6" s="215"/>
      <c r="I6" s="215"/>
      <c r="J6" s="216"/>
    </row>
    <row r="8" spans="2:10" ht="13" thickBot="1" x14ac:dyDescent="0.3"/>
    <row r="9" spans="2:10" ht="15" thickBot="1" x14ac:dyDescent="0.3">
      <c r="B9" s="217" t="s">
        <v>135</v>
      </c>
      <c r="C9" s="218"/>
      <c r="D9" s="219"/>
      <c r="G9" s="124" t="s">
        <v>39</v>
      </c>
      <c r="I9" s="124" t="s">
        <v>54</v>
      </c>
    </row>
    <row r="10" spans="2:10" ht="136.25" customHeight="1" thickBot="1" x14ac:dyDescent="0.3">
      <c r="B10" s="108" t="s">
        <v>36</v>
      </c>
      <c r="C10" s="206" t="s">
        <v>133</v>
      </c>
      <c r="D10" s="205"/>
      <c r="G10" s="202"/>
      <c r="I10" s="202" t="s">
        <v>128</v>
      </c>
    </row>
    <row r="11" spans="2:10" ht="105.65" customHeight="1" thickBot="1" x14ac:dyDescent="0.3">
      <c r="B11" s="108" t="s">
        <v>57</v>
      </c>
      <c r="C11" s="206" t="s">
        <v>130</v>
      </c>
      <c r="D11" s="205"/>
      <c r="G11" s="202"/>
      <c r="I11" s="202"/>
    </row>
    <row r="12" spans="2:10" ht="95.4" customHeight="1" thickBot="1" x14ac:dyDescent="0.3">
      <c r="B12" s="108" t="s">
        <v>72</v>
      </c>
      <c r="C12" s="207" t="s">
        <v>131</v>
      </c>
      <c r="D12" s="208"/>
      <c r="G12" s="203"/>
      <c r="I12" s="202"/>
    </row>
    <row r="13" spans="2:10" ht="29.4" customHeight="1" thickBot="1" x14ac:dyDescent="0.3">
      <c r="B13" s="108" t="s">
        <v>73</v>
      </c>
      <c r="C13" s="207" t="s">
        <v>136</v>
      </c>
      <c r="D13" s="209"/>
      <c r="I13" s="203"/>
    </row>
    <row r="14" spans="2:10" ht="49.25" customHeight="1" thickBot="1" x14ac:dyDescent="0.3">
      <c r="B14" s="108" t="s">
        <v>38</v>
      </c>
      <c r="C14" s="207" t="s">
        <v>129</v>
      </c>
      <c r="D14" s="209"/>
    </row>
    <row r="15" spans="2:10" ht="15" thickBot="1" x14ac:dyDescent="0.3">
      <c r="B15" s="108" t="s">
        <v>37</v>
      </c>
      <c r="C15" s="204" t="s">
        <v>76</v>
      </c>
      <c r="D15" s="205"/>
    </row>
  </sheetData>
  <mergeCells count="11">
    <mergeCell ref="G2:J2"/>
    <mergeCell ref="I10:I13"/>
    <mergeCell ref="C15:D15"/>
    <mergeCell ref="C10:D10"/>
    <mergeCell ref="C11:D11"/>
    <mergeCell ref="C12:D12"/>
    <mergeCell ref="G10:G12"/>
    <mergeCell ref="C13:D13"/>
    <mergeCell ref="C14:D14"/>
    <mergeCell ref="G3:J6"/>
    <mergeCell ref="B9:D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K59"/>
  <sheetViews>
    <sheetView showGridLines="0" topLeftCell="A31" zoomScale="80" zoomScaleNormal="80" workbookViewId="0">
      <selection activeCell="I52" sqref="I52"/>
    </sheetView>
  </sheetViews>
  <sheetFormatPr baseColWidth="10" defaultRowHeight="12.5" x14ac:dyDescent="0.25"/>
  <cols>
    <col min="1" max="1" width="2.6328125" style="28" customWidth="1"/>
    <col min="2" max="2" width="3.90625" style="28" customWidth="1"/>
    <col min="3" max="3" width="1.54296875" style="28" customWidth="1"/>
    <col min="4" max="4" width="2.6328125" style="28" customWidth="1"/>
    <col min="5" max="5" width="1.54296875" style="28" customWidth="1"/>
    <col min="6" max="6" width="57.54296875" style="28" customWidth="1"/>
    <col min="7" max="7" width="14.90625" style="28" customWidth="1"/>
    <col min="8" max="9" width="10" style="47" customWidth="1"/>
    <col min="10" max="11" width="17.36328125" style="28" customWidth="1"/>
    <col min="12" max="12" width="10.36328125" style="28" customWidth="1"/>
    <col min="13" max="13" width="58.453125" style="28" customWidth="1"/>
    <col min="14" max="15" width="11.90625" style="28" customWidth="1"/>
    <col min="16" max="16" width="35.36328125" style="29" customWidth="1"/>
    <col min="17" max="248" width="11.54296875" style="28"/>
    <col min="249" max="252" width="1.54296875" style="28" customWidth="1"/>
    <col min="253" max="253" width="46.54296875" style="28" customWidth="1"/>
    <col min="254" max="254" width="13.08984375" style="28" customWidth="1"/>
    <col min="255" max="258" width="7.54296875" style="28" bestFit="1" customWidth="1"/>
    <col min="259" max="259" width="3.54296875" style="28" bestFit="1" customWidth="1"/>
    <col min="260" max="261" width="11.90625" style="28" customWidth="1"/>
    <col min="262" max="262" width="42.453125" style="28" customWidth="1"/>
    <col min="263" max="263" width="31.6328125" style="28" customWidth="1"/>
    <col min="264" max="264" width="7.6328125" style="28" customWidth="1"/>
    <col min="265" max="265" width="4.6328125" style="28" customWidth="1"/>
    <col min="266" max="266" width="4.36328125" style="28" customWidth="1"/>
    <col min="267" max="268" width="4.54296875" style="28" bestFit="1" customWidth="1"/>
    <col min="269" max="269" width="4.6328125" style="28" customWidth="1"/>
    <col min="270" max="271" width="11.90625" style="28" customWidth="1"/>
    <col min="272" max="272" width="35.36328125" style="28" customWidth="1"/>
    <col min="273" max="504" width="11.54296875" style="28"/>
    <col min="505" max="508" width="1.54296875" style="28" customWidth="1"/>
    <col min="509" max="509" width="46.54296875" style="28" customWidth="1"/>
    <col min="510" max="510" width="13.08984375" style="28" customWidth="1"/>
    <col min="511" max="514" width="7.54296875" style="28" bestFit="1" customWidth="1"/>
    <col min="515" max="515" width="3.54296875" style="28" bestFit="1" customWidth="1"/>
    <col min="516" max="517" width="11.90625" style="28" customWidth="1"/>
    <col min="518" max="518" width="42.453125" style="28" customWidth="1"/>
    <col min="519" max="519" width="31.6328125" style="28" customWidth="1"/>
    <col min="520" max="520" width="7.6328125" style="28" customWidth="1"/>
    <col min="521" max="521" width="4.6328125" style="28" customWidth="1"/>
    <col min="522" max="522" width="4.36328125" style="28" customWidth="1"/>
    <col min="523" max="524" width="4.54296875" style="28" bestFit="1" customWidth="1"/>
    <col min="525" max="525" width="4.6328125" style="28" customWidth="1"/>
    <col min="526" max="527" width="11.90625" style="28" customWidth="1"/>
    <col min="528" max="528" width="35.36328125" style="28" customWidth="1"/>
    <col min="529" max="760" width="11.54296875" style="28"/>
    <col min="761" max="764" width="1.54296875" style="28" customWidth="1"/>
    <col min="765" max="765" width="46.54296875" style="28" customWidth="1"/>
    <col min="766" max="766" width="13.08984375" style="28" customWidth="1"/>
    <col min="767" max="770" width="7.54296875" style="28" bestFit="1" customWidth="1"/>
    <col min="771" max="771" width="3.54296875" style="28" bestFit="1" customWidth="1"/>
    <col min="772" max="773" width="11.90625" style="28" customWidth="1"/>
    <col min="774" max="774" width="42.453125" style="28" customWidth="1"/>
    <col min="775" max="775" width="31.6328125" style="28" customWidth="1"/>
    <col min="776" max="776" width="7.6328125" style="28" customWidth="1"/>
    <col min="777" max="777" width="4.6328125" style="28" customWidth="1"/>
    <col min="778" max="778" width="4.36328125" style="28" customWidth="1"/>
    <col min="779" max="780" width="4.54296875" style="28" bestFit="1" customWidth="1"/>
    <col min="781" max="781" width="4.6328125" style="28" customWidth="1"/>
    <col min="782" max="783" width="11.90625" style="28" customWidth="1"/>
    <col min="784" max="784" width="35.36328125" style="28" customWidth="1"/>
    <col min="785" max="1016" width="11.54296875" style="28"/>
    <col min="1017" max="1020" width="1.54296875" style="28" customWidth="1"/>
    <col min="1021" max="1021" width="46.54296875" style="28" customWidth="1"/>
    <col min="1022" max="1022" width="13.08984375" style="28" customWidth="1"/>
    <col min="1023" max="1026" width="7.54296875" style="28" bestFit="1" customWidth="1"/>
    <col min="1027" max="1027" width="3.54296875" style="28" bestFit="1" customWidth="1"/>
    <col min="1028" max="1029" width="11.90625" style="28" customWidth="1"/>
    <col min="1030" max="1030" width="42.453125" style="28" customWidth="1"/>
    <col min="1031" max="1031" width="31.6328125" style="28" customWidth="1"/>
    <col min="1032" max="1032" width="7.6328125" style="28" customWidth="1"/>
    <col min="1033" max="1033" width="4.6328125" style="28" customWidth="1"/>
    <col min="1034" max="1034" width="4.36328125" style="28" customWidth="1"/>
    <col min="1035" max="1036" width="4.54296875" style="28" bestFit="1" customWidth="1"/>
    <col min="1037" max="1037" width="4.6328125" style="28" customWidth="1"/>
    <col min="1038" max="1039" width="11.90625" style="28" customWidth="1"/>
    <col min="1040" max="1040" width="35.36328125" style="28" customWidth="1"/>
    <col min="1041" max="1272" width="11.54296875" style="28"/>
    <col min="1273" max="1276" width="1.54296875" style="28" customWidth="1"/>
    <col min="1277" max="1277" width="46.54296875" style="28" customWidth="1"/>
    <col min="1278" max="1278" width="13.08984375" style="28" customWidth="1"/>
    <col min="1279" max="1282" width="7.54296875" style="28" bestFit="1" customWidth="1"/>
    <col min="1283" max="1283" width="3.54296875" style="28" bestFit="1" customWidth="1"/>
    <col min="1284" max="1285" width="11.90625" style="28" customWidth="1"/>
    <col min="1286" max="1286" width="42.453125" style="28" customWidth="1"/>
    <col min="1287" max="1287" width="31.6328125" style="28" customWidth="1"/>
    <col min="1288" max="1288" width="7.6328125" style="28" customWidth="1"/>
    <col min="1289" max="1289" width="4.6328125" style="28" customWidth="1"/>
    <col min="1290" max="1290" width="4.36328125" style="28" customWidth="1"/>
    <col min="1291" max="1292" width="4.54296875" style="28" bestFit="1" customWidth="1"/>
    <col min="1293" max="1293" width="4.6328125" style="28" customWidth="1"/>
    <col min="1294" max="1295" width="11.90625" style="28" customWidth="1"/>
    <col min="1296" max="1296" width="35.36328125" style="28" customWidth="1"/>
    <col min="1297" max="1528" width="11.54296875" style="28"/>
    <col min="1529" max="1532" width="1.54296875" style="28" customWidth="1"/>
    <col min="1533" max="1533" width="46.54296875" style="28" customWidth="1"/>
    <col min="1534" max="1534" width="13.08984375" style="28" customWidth="1"/>
    <col min="1535" max="1538" width="7.54296875" style="28" bestFit="1" customWidth="1"/>
    <col min="1539" max="1539" width="3.54296875" style="28" bestFit="1" customWidth="1"/>
    <col min="1540" max="1541" width="11.90625" style="28" customWidth="1"/>
    <col min="1542" max="1542" width="42.453125" style="28" customWidth="1"/>
    <col min="1543" max="1543" width="31.6328125" style="28" customWidth="1"/>
    <col min="1544" max="1544" width="7.6328125" style="28" customWidth="1"/>
    <col min="1545" max="1545" width="4.6328125" style="28" customWidth="1"/>
    <col min="1546" max="1546" width="4.36328125" style="28" customWidth="1"/>
    <col min="1547" max="1548" width="4.54296875" style="28" bestFit="1" customWidth="1"/>
    <col min="1549" max="1549" width="4.6328125" style="28" customWidth="1"/>
    <col min="1550" max="1551" width="11.90625" style="28" customWidth="1"/>
    <col min="1552" max="1552" width="35.36328125" style="28" customWidth="1"/>
    <col min="1553" max="1784" width="11.54296875" style="28"/>
    <col min="1785" max="1788" width="1.54296875" style="28" customWidth="1"/>
    <col min="1789" max="1789" width="46.54296875" style="28" customWidth="1"/>
    <col min="1790" max="1790" width="13.08984375" style="28" customWidth="1"/>
    <col min="1791" max="1794" width="7.54296875" style="28" bestFit="1" customWidth="1"/>
    <col min="1795" max="1795" width="3.54296875" style="28" bestFit="1" customWidth="1"/>
    <col min="1796" max="1797" width="11.90625" style="28" customWidth="1"/>
    <col min="1798" max="1798" width="42.453125" style="28" customWidth="1"/>
    <col min="1799" max="1799" width="31.6328125" style="28" customWidth="1"/>
    <col min="1800" max="1800" width="7.6328125" style="28" customWidth="1"/>
    <col min="1801" max="1801" width="4.6328125" style="28" customWidth="1"/>
    <col min="1802" max="1802" width="4.36328125" style="28" customWidth="1"/>
    <col min="1803" max="1804" width="4.54296875" style="28" bestFit="1" customWidth="1"/>
    <col min="1805" max="1805" width="4.6328125" style="28" customWidth="1"/>
    <col min="1806" max="1807" width="11.90625" style="28" customWidth="1"/>
    <col min="1808" max="1808" width="35.36328125" style="28" customWidth="1"/>
    <col min="1809" max="2040" width="11.54296875" style="28"/>
    <col min="2041" max="2044" width="1.54296875" style="28" customWidth="1"/>
    <col min="2045" max="2045" width="46.54296875" style="28" customWidth="1"/>
    <col min="2046" max="2046" width="13.08984375" style="28" customWidth="1"/>
    <col min="2047" max="2050" width="7.54296875" style="28" bestFit="1" customWidth="1"/>
    <col min="2051" max="2051" width="3.54296875" style="28" bestFit="1" customWidth="1"/>
    <col min="2052" max="2053" width="11.90625" style="28" customWidth="1"/>
    <col min="2054" max="2054" width="42.453125" style="28" customWidth="1"/>
    <col min="2055" max="2055" width="31.6328125" style="28" customWidth="1"/>
    <col min="2056" max="2056" width="7.6328125" style="28" customWidth="1"/>
    <col min="2057" max="2057" width="4.6328125" style="28" customWidth="1"/>
    <col min="2058" max="2058" width="4.36328125" style="28" customWidth="1"/>
    <col min="2059" max="2060" width="4.54296875" style="28" bestFit="1" customWidth="1"/>
    <col min="2061" max="2061" width="4.6328125" style="28" customWidth="1"/>
    <col min="2062" max="2063" width="11.90625" style="28" customWidth="1"/>
    <col min="2064" max="2064" width="35.36328125" style="28" customWidth="1"/>
    <col min="2065" max="2296" width="11.54296875" style="28"/>
    <col min="2297" max="2300" width="1.54296875" style="28" customWidth="1"/>
    <col min="2301" max="2301" width="46.54296875" style="28" customWidth="1"/>
    <col min="2302" max="2302" width="13.08984375" style="28" customWidth="1"/>
    <col min="2303" max="2306" width="7.54296875" style="28" bestFit="1" customWidth="1"/>
    <col min="2307" max="2307" width="3.54296875" style="28" bestFit="1" customWidth="1"/>
    <col min="2308" max="2309" width="11.90625" style="28" customWidth="1"/>
    <col min="2310" max="2310" width="42.453125" style="28" customWidth="1"/>
    <col min="2311" max="2311" width="31.6328125" style="28" customWidth="1"/>
    <col min="2312" max="2312" width="7.6328125" style="28" customWidth="1"/>
    <col min="2313" max="2313" width="4.6328125" style="28" customWidth="1"/>
    <col min="2314" max="2314" width="4.36328125" style="28" customWidth="1"/>
    <col min="2315" max="2316" width="4.54296875" style="28" bestFit="1" customWidth="1"/>
    <col min="2317" max="2317" width="4.6328125" style="28" customWidth="1"/>
    <col min="2318" max="2319" width="11.90625" style="28" customWidth="1"/>
    <col min="2320" max="2320" width="35.36328125" style="28" customWidth="1"/>
    <col min="2321" max="2552" width="11.54296875" style="28"/>
    <col min="2553" max="2556" width="1.54296875" style="28" customWidth="1"/>
    <col min="2557" max="2557" width="46.54296875" style="28" customWidth="1"/>
    <col min="2558" max="2558" width="13.08984375" style="28" customWidth="1"/>
    <col min="2559" max="2562" width="7.54296875" style="28" bestFit="1" customWidth="1"/>
    <col min="2563" max="2563" width="3.54296875" style="28" bestFit="1" customWidth="1"/>
    <col min="2564" max="2565" width="11.90625" style="28" customWidth="1"/>
    <col min="2566" max="2566" width="42.453125" style="28" customWidth="1"/>
    <col min="2567" max="2567" width="31.6328125" style="28" customWidth="1"/>
    <col min="2568" max="2568" width="7.6328125" style="28" customWidth="1"/>
    <col min="2569" max="2569" width="4.6328125" style="28" customWidth="1"/>
    <col min="2570" max="2570" width="4.36328125" style="28" customWidth="1"/>
    <col min="2571" max="2572" width="4.54296875" style="28" bestFit="1" customWidth="1"/>
    <col min="2573" max="2573" width="4.6328125" style="28" customWidth="1"/>
    <col min="2574" max="2575" width="11.90625" style="28" customWidth="1"/>
    <col min="2576" max="2576" width="35.36328125" style="28" customWidth="1"/>
    <col min="2577" max="2808" width="11.54296875" style="28"/>
    <col min="2809" max="2812" width="1.54296875" style="28" customWidth="1"/>
    <col min="2813" max="2813" width="46.54296875" style="28" customWidth="1"/>
    <col min="2814" max="2814" width="13.08984375" style="28" customWidth="1"/>
    <col min="2815" max="2818" width="7.54296875" style="28" bestFit="1" customWidth="1"/>
    <col min="2819" max="2819" width="3.54296875" style="28" bestFit="1" customWidth="1"/>
    <col min="2820" max="2821" width="11.90625" style="28" customWidth="1"/>
    <col min="2822" max="2822" width="42.453125" style="28" customWidth="1"/>
    <col min="2823" max="2823" width="31.6328125" style="28" customWidth="1"/>
    <col min="2824" max="2824" width="7.6328125" style="28" customWidth="1"/>
    <col min="2825" max="2825" width="4.6328125" style="28" customWidth="1"/>
    <col min="2826" max="2826" width="4.36328125" style="28" customWidth="1"/>
    <col min="2827" max="2828" width="4.54296875" style="28" bestFit="1" customWidth="1"/>
    <col min="2829" max="2829" width="4.6328125" style="28" customWidth="1"/>
    <col min="2830" max="2831" width="11.90625" style="28" customWidth="1"/>
    <col min="2832" max="2832" width="35.36328125" style="28" customWidth="1"/>
    <col min="2833" max="3064" width="11.54296875" style="28"/>
    <col min="3065" max="3068" width="1.54296875" style="28" customWidth="1"/>
    <col min="3069" max="3069" width="46.54296875" style="28" customWidth="1"/>
    <col min="3070" max="3070" width="13.08984375" style="28" customWidth="1"/>
    <col min="3071" max="3074" width="7.54296875" style="28" bestFit="1" customWidth="1"/>
    <col min="3075" max="3075" width="3.54296875" style="28" bestFit="1" customWidth="1"/>
    <col min="3076" max="3077" width="11.90625" style="28" customWidth="1"/>
    <col min="3078" max="3078" width="42.453125" style="28" customWidth="1"/>
    <col min="3079" max="3079" width="31.6328125" style="28" customWidth="1"/>
    <col min="3080" max="3080" width="7.6328125" style="28" customWidth="1"/>
    <col min="3081" max="3081" width="4.6328125" style="28" customWidth="1"/>
    <col min="3082" max="3082" width="4.36328125" style="28" customWidth="1"/>
    <col min="3083" max="3084" width="4.54296875" style="28" bestFit="1" customWidth="1"/>
    <col min="3085" max="3085" width="4.6328125" style="28" customWidth="1"/>
    <col min="3086" max="3087" width="11.90625" style="28" customWidth="1"/>
    <col min="3088" max="3088" width="35.36328125" style="28" customWidth="1"/>
    <col min="3089" max="3320" width="11.54296875" style="28"/>
    <col min="3321" max="3324" width="1.54296875" style="28" customWidth="1"/>
    <col min="3325" max="3325" width="46.54296875" style="28" customWidth="1"/>
    <col min="3326" max="3326" width="13.08984375" style="28" customWidth="1"/>
    <col min="3327" max="3330" width="7.54296875" style="28" bestFit="1" customWidth="1"/>
    <col min="3331" max="3331" width="3.54296875" style="28" bestFit="1" customWidth="1"/>
    <col min="3332" max="3333" width="11.90625" style="28" customWidth="1"/>
    <col min="3334" max="3334" width="42.453125" style="28" customWidth="1"/>
    <col min="3335" max="3335" width="31.6328125" style="28" customWidth="1"/>
    <col min="3336" max="3336" width="7.6328125" style="28" customWidth="1"/>
    <col min="3337" max="3337" width="4.6328125" style="28" customWidth="1"/>
    <col min="3338" max="3338" width="4.36328125" style="28" customWidth="1"/>
    <col min="3339" max="3340" width="4.54296875" style="28" bestFit="1" customWidth="1"/>
    <col min="3341" max="3341" width="4.6328125" style="28" customWidth="1"/>
    <col min="3342" max="3343" width="11.90625" style="28" customWidth="1"/>
    <col min="3344" max="3344" width="35.36328125" style="28" customWidth="1"/>
    <col min="3345" max="3576" width="11.54296875" style="28"/>
    <col min="3577" max="3580" width="1.54296875" style="28" customWidth="1"/>
    <col min="3581" max="3581" width="46.54296875" style="28" customWidth="1"/>
    <col min="3582" max="3582" width="13.08984375" style="28" customWidth="1"/>
    <col min="3583" max="3586" width="7.54296875" style="28" bestFit="1" customWidth="1"/>
    <col min="3587" max="3587" width="3.54296875" style="28" bestFit="1" customWidth="1"/>
    <col min="3588" max="3589" width="11.90625" style="28" customWidth="1"/>
    <col min="3590" max="3590" width="42.453125" style="28" customWidth="1"/>
    <col min="3591" max="3591" width="31.6328125" style="28" customWidth="1"/>
    <col min="3592" max="3592" width="7.6328125" style="28" customWidth="1"/>
    <col min="3593" max="3593" width="4.6328125" style="28" customWidth="1"/>
    <col min="3594" max="3594" width="4.36328125" style="28" customWidth="1"/>
    <col min="3595" max="3596" width="4.54296875" style="28" bestFit="1" customWidth="1"/>
    <col min="3597" max="3597" width="4.6328125" style="28" customWidth="1"/>
    <col min="3598" max="3599" width="11.90625" style="28" customWidth="1"/>
    <col min="3600" max="3600" width="35.36328125" style="28" customWidth="1"/>
    <col min="3601" max="3832" width="11.54296875" style="28"/>
    <col min="3833" max="3836" width="1.54296875" style="28" customWidth="1"/>
    <col min="3837" max="3837" width="46.54296875" style="28" customWidth="1"/>
    <col min="3838" max="3838" width="13.08984375" style="28" customWidth="1"/>
    <col min="3839" max="3842" width="7.54296875" style="28" bestFit="1" customWidth="1"/>
    <col min="3843" max="3843" width="3.54296875" style="28" bestFit="1" customWidth="1"/>
    <col min="3844" max="3845" width="11.90625" style="28" customWidth="1"/>
    <col min="3846" max="3846" width="42.453125" style="28" customWidth="1"/>
    <col min="3847" max="3847" width="31.6328125" style="28" customWidth="1"/>
    <col min="3848" max="3848" width="7.6328125" style="28" customWidth="1"/>
    <col min="3849" max="3849" width="4.6328125" style="28" customWidth="1"/>
    <col min="3850" max="3850" width="4.36328125" style="28" customWidth="1"/>
    <col min="3851" max="3852" width="4.54296875" style="28" bestFit="1" customWidth="1"/>
    <col min="3853" max="3853" width="4.6328125" style="28" customWidth="1"/>
    <col min="3854" max="3855" width="11.90625" style="28" customWidth="1"/>
    <col min="3856" max="3856" width="35.36328125" style="28" customWidth="1"/>
    <col min="3857" max="4088" width="11.54296875" style="28"/>
    <col min="4089" max="4092" width="1.54296875" style="28" customWidth="1"/>
    <col min="4093" max="4093" width="46.54296875" style="28" customWidth="1"/>
    <col min="4094" max="4094" width="13.08984375" style="28" customWidth="1"/>
    <col min="4095" max="4098" width="7.54296875" style="28" bestFit="1" customWidth="1"/>
    <col min="4099" max="4099" width="3.54296875" style="28" bestFit="1" customWidth="1"/>
    <col min="4100" max="4101" width="11.90625" style="28" customWidth="1"/>
    <col min="4102" max="4102" width="42.453125" style="28" customWidth="1"/>
    <col min="4103" max="4103" width="31.6328125" style="28" customWidth="1"/>
    <col min="4104" max="4104" width="7.6328125" style="28" customWidth="1"/>
    <col min="4105" max="4105" width="4.6328125" style="28" customWidth="1"/>
    <col min="4106" max="4106" width="4.36328125" style="28" customWidth="1"/>
    <col min="4107" max="4108" width="4.54296875" style="28" bestFit="1" customWidth="1"/>
    <col min="4109" max="4109" width="4.6328125" style="28" customWidth="1"/>
    <col min="4110" max="4111" width="11.90625" style="28" customWidth="1"/>
    <col min="4112" max="4112" width="35.36328125" style="28" customWidth="1"/>
    <col min="4113" max="4344" width="11.54296875" style="28"/>
    <col min="4345" max="4348" width="1.54296875" style="28" customWidth="1"/>
    <col min="4349" max="4349" width="46.54296875" style="28" customWidth="1"/>
    <col min="4350" max="4350" width="13.08984375" style="28" customWidth="1"/>
    <col min="4351" max="4354" width="7.54296875" style="28" bestFit="1" customWidth="1"/>
    <col min="4355" max="4355" width="3.54296875" style="28" bestFit="1" customWidth="1"/>
    <col min="4356" max="4357" width="11.90625" style="28" customWidth="1"/>
    <col min="4358" max="4358" width="42.453125" style="28" customWidth="1"/>
    <col min="4359" max="4359" width="31.6328125" style="28" customWidth="1"/>
    <col min="4360" max="4360" width="7.6328125" style="28" customWidth="1"/>
    <col min="4361" max="4361" width="4.6328125" style="28" customWidth="1"/>
    <col min="4362" max="4362" width="4.36328125" style="28" customWidth="1"/>
    <col min="4363" max="4364" width="4.54296875" style="28" bestFit="1" customWidth="1"/>
    <col min="4365" max="4365" width="4.6328125" style="28" customWidth="1"/>
    <col min="4366" max="4367" width="11.90625" style="28" customWidth="1"/>
    <col min="4368" max="4368" width="35.36328125" style="28" customWidth="1"/>
    <col min="4369" max="4600" width="11.54296875" style="28"/>
    <col min="4601" max="4604" width="1.54296875" style="28" customWidth="1"/>
    <col min="4605" max="4605" width="46.54296875" style="28" customWidth="1"/>
    <col min="4606" max="4606" width="13.08984375" style="28" customWidth="1"/>
    <col min="4607" max="4610" width="7.54296875" style="28" bestFit="1" customWidth="1"/>
    <col min="4611" max="4611" width="3.54296875" style="28" bestFit="1" customWidth="1"/>
    <col min="4612" max="4613" width="11.90625" style="28" customWidth="1"/>
    <col min="4614" max="4614" width="42.453125" style="28" customWidth="1"/>
    <col min="4615" max="4615" width="31.6328125" style="28" customWidth="1"/>
    <col min="4616" max="4616" width="7.6328125" style="28" customWidth="1"/>
    <col min="4617" max="4617" width="4.6328125" style="28" customWidth="1"/>
    <col min="4618" max="4618" width="4.36328125" style="28" customWidth="1"/>
    <col min="4619" max="4620" width="4.54296875" style="28" bestFit="1" customWidth="1"/>
    <col min="4621" max="4621" width="4.6328125" style="28" customWidth="1"/>
    <col min="4622" max="4623" width="11.90625" style="28" customWidth="1"/>
    <col min="4624" max="4624" width="35.36328125" style="28" customWidth="1"/>
    <col min="4625" max="4856" width="11.54296875" style="28"/>
    <col min="4857" max="4860" width="1.54296875" style="28" customWidth="1"/>
    <col min="4861" max="4861" width="46.54296875" style="28" customWidth="1"/>
    <col min="4862" max="4862" width="13.08984375" style="28" customWidth="1"/>
    <col min="4863" max="4866" width="7.54296875" style="28" bestFit="1" customWidth="1"/>
    <col min="4867" max="4867" width="3.54296875" style="28" bestFit="1" customWidth="1"/>
    <col min="4868" max="4869" width="11.90625" style="28" customWidth="1"/>
    <col min="4870" max="4870" width="42.453125" style="28" customWidth="1"/>
    <col min="4871" max="4871" width="31.6328125" style="28" customWidth="1"/>
    <col min="4872" max="4872" width="7.6328125" style="28" customWidth="1"/>
    <col min="4873" max="4873" width="4.6328125" style="28" customWidth="1"/>
    <col min="4874" max="4874" width="4.36328125" style="28" customWidth="1"/>
    <col min="4875" max="4876" width="4.54296875" style="28" bestFit="1" customWidth="1"/>
    <col min="4877" max="4877" width="4.6328125" style="28" customWidth="1"/>
    <col min="4878" max="4879" width="11.90625" style="28" customWidth="1"/>
    <col min="4880" max="4880" width="35.36328125" style="28" customWidth="1"/>
    <col min="4881" max="5112" width="11.54296875" style="28"/>
    <col min="5113" max="5116" width="1.54296875" style="28" customWidth="1"/>
    <col min="5117" max="5117" width="46.54296875" style="28" customWidth="1"/>
    <col min="5118" max="5118" width="13.08984375" style="28" customWidth="1"/>
    <col min="5119" max="5122" width="7.54296875" style="28" bestFit="1" customWidth="1"/>
    <col min="5123" max="5123" width="3.54296875" style="28" bestFit="1" customWidth="1"/>
    <col min="5124" max="5125" width="11.90625" style="28" customWidth="1"/>
    <col min="5126" max="5126" width="42.453125" style="28" customWidth="1"/>
    <col min="5127" max="5127" width="31.6328125" style="28" customWidth="1"/>
    <col min="5128" max="5128" width="7.6328125" style="28" customWidth="1"/>
    <col min="5129" max="5129" width="4.6328125" style="28" customWidth="1"/>
    <col min="5130" max="5130" width="4.36328125" style="28" customWidth="1"/>
    <col min="5131" max="5132" width="4.54296875" style="28" bestFit="1" customWidth="1"/>
    <col min="5133" max="5133" width="4.6328125" style="28" customWidth="1"/>
    <col min="5134" max="5135" width="11.90625" style="28" customWidth="1"/>
    <col min="5136" max="5136" width="35.36328125" style="28" customWidth="1"/>
    <col min="5137" max="5368" width="11.54296875" style="28"/>
    <col min="5369" max="5372" width="1.54296875" style="28" customWidth="1"/>
    <col min="5373" max="5373" width="46.54296875" style="28" customWidth="1"/>
    <col min="5374" max="5374" width="13.08984375" style="28" customWidth="1"/>
    <col min="5375" max="5378" width="7.54296875" style="28" bestFit="1" customWidth="1"/>
    <col min="5379" max="5379" width="3.54296875" style="28" bestFit="1" customWidth="1"/>
    <col min="5380" max="5381" width="11.90625" style="28" customWidth="1"/>
    <col min="5382" max="5382" width="42.453125" style="28" customWidth="1"/>
    <col min="5383" max="5383" width="31.6328125" style="28" customWidth="1"/>
    <col min="5384" max="5384" width="7.6328125" style="28" customWidth="1"/>
    <col min="5385" max="5385" width="4.6328125" style="28" customWidth="1"/>
    <col min="5386" max="5386" width="4.36328125" style="28" customWidth="1"/>
    <col min="5387" max="5388" width="4.54296875" style="28" bestFit="1" customWidth="1"/>
    <col min="5389" max="5389" width="4.6328125" style="28" customWidth="1"/>
    <col min="5390" max="5391" width="11.90625" style="28" customWidth="1"/>
    <col min="5392" max="5392" width="35.36328125" style="28" customWidth="1"/>
    <col min="5393" max="5624" width="11.54296875" style="28"/>
    <col min="5625" max="5628" width="1.54296875" style="28" customWidth="1"/>
    <col min="5629" max="5629" width="46.54296875" style="28" customWidth="1"/>
    <col min="5630" max="5630" width="13.08984375" style="28" customWidth="1"/>
    <col min="5631" max="5634" width="7.54296875" style="28" bestFit="1" customWidth="1"/>
    <col min="5635" max="5635" width="3.54296875" style="28" bestFit="1" customWidth="1"/>
    <col min="5636" max="5637" width="11.90625" style="28" customWidth="1"/>
    <col min="5638" max="5638" width="42.453125" style="28" customWidth="1"/>
    <col min="5639" max="5639" width="31.6328125" style="28" customWidth="1"/>
    <col min="5640" max="5640" width="7.6328125" style="28" customWidth="1"/>
    <col min="5641" max="5641" width="4.6328125" style="28" customWidth="1"/>
    <col min="5642" max="5642" width="4.36328125" style="28" customWidth="1"/>
    <col min="5643" max="5644" width="4.54296875" style="28" bestFit="1" customWidth="1"/>
    <col min="5645" max="5645" width="4.6328125" style="28" customWidth="1"/>
    <col min="5646" max="5647" width="11.90625" style="28" customWidth="1"/>
    <col min="5648" max="5648" width="35.36328125" style="28" customWidth="1"/>
    <col min="5649" max="5880" width="11.54296875" style="28"/>
    <col min="5881" max="5884" width="1.54296875" style="28" customWidth="1"/>
    <col min="5885" max="5885" width="46.54296875" style="28" customWidth="1"/>
    <col min="5886" max="5886" width="13.08984375" style="28" customWidth="1"/>
    <col min="5887" max="5890" width="7.54296875" style="28" bestFit="1" customWidth="1"/>
    <col min="5891" max="5891" width="3.54296875" style="28" bestFit="1" customWidth="1"/>
    <col min="5892" max="5893" width="11.90625" style="28" customWidth="1"/>
    <col min="5894" max="5894" width="42.453125" style="28" customWidth="1"/>
    <col min="5895" max="5895" width="31.6328125" style="28" customWidth="1"/>
    <col min="5896" max="5896" width="7.6328125" style="28" customWidth="1"/>
    <col min="5897" max="5897" width="4.6328125" style="28" customWidth="1"/>
    <col min="5898" max="5898" width="4.36328125" style="28" customWidth="1"/>
    <col min="5899" max="5900" width="4.54296875" style="28" bestFit="1" customWidth="1"/>
    <col min="5901" max="5901" width="4.6328125" style="28" customWidth="1"/>
    <col min="5902" max="5903" width="11.90625" style="28" customWidth="1"/>
    <col min="5904" max="5904" width="35.36328125" style="28" customWidth="1"/>
    <col min="5905" max="6136" width="11.54296875" style="28"/>
    <col min="6137" max="6140" width="1.54296875" style="28" customWidth="1"/>
    <col min="6141" max="6141" width="46.54296875" style="28" customWidth="1"/>
    <col min="6142" max="6142" width="13.08984375" style="28" customWidth="1"/>
    <col min="6143" max="6146" width="7.54296875" style="28" bestFit="1" customWidth="1"/>
    <col min="6147" max="6147" width="3.54296875" style="28" bestFit="1" customWidth="1"/>
    <col min="6148" max="6149" width="11.90625" style="28" customWidth="1"/>
    <col min="6150" max="6150" width="42.453125" style="28" customWidth="1"/>
    <col min="6151" max="6151" width="31.6328125" style="28" customWidth="1"/>
    <col min="6152" max="6152" width="7.6328125" style="28" customWidth="1"/>
    <col min="6153" max="6153" width="4.6328125" style="28" customWidth="1"/>
    <col min="6154" max="6154" width="4.36328125" style="28" customWidth="1"/>
    <col min="6155" max="6156" width="4.54296875" style="28" bestFit="1" customWidth="1"/>
    <col min="6157" max="6157" width="4.6328125" style="28" customWidth="1"/>
    <col min="6158" max="6159" width="11.90625" style="28" customWidth="1"/>
    <col min="6160" max="6160" width="35.36328125" style="28" customWidth="1"/>
    <col min="6161" max="6392" width="11.54296875" style="28"/>
    <col min="6393" max="6396" width="1.54296875" style="28" customWidth="1"/>
    <col min="6397" max="6397" width="46.54296875" style="28" customWidth="1"/>
    <col min="6398" max="6398" width="13.08984375" style="28" customWidth="1"/>
    <col min="6399" max="6402" width="7.54296875" style="28" bestFit="1" customWidth="1"/>
    <col min="6403" max="6403" width="3.54296875" style="28" bestFit="1" customWidth="1"/>
    <col min="6404" max="6405" width="11.90625" style="28" customWidth="1"/>
    <col min="6406" max="6406" width="42.453125" style="28" customWidth="1"/>
    <col min="6407" max="6407" width="31.6328125" style="28" customWidth="1"/>
    <col min="6408" max="6408" width="7.6328125" style="28" customWidth="1"/>
    <col min="6409" max="6409" width="4.6328125" style="28" customWidth="1"/>
    <col min="6410" max="6410" width="4.36328125" style="28" customWidth="1"/>
    <col min="6411" max="6412" width="4.54296875" style="28" bestFit="1" customWidth="1"/>
    <col min="6413" max="6413" width="4.6328125" style="28" customWidth="1"/>
    <col min="6414" max="6415" width="11.90625" style="28" customWidth="1"/>
    <col min="6416" max="6416" width="35.36328125" style="28" customWidth="1"/>
    <col min="6417" max="6648" width="11.54296875" style="28"/>
    <col min="6649" max="6652" width="1.54296875" style="28" customWidth="1"/>
    <col min="6653" max="6653" width="46.54296875" style="28" customWidth="1"/>
    <col min="6654" max="6654" width="13.08984375" style="28" customWidth="1"/>
    <col min="6655" max="6658" width="7.54296875" style="28" bestFit="1" customWidth="1"/>
    <col min="6659" max="6659" width="3.54296875" style="28" bestFit="1" customWidth="1"/>
    <col min="6660" max="6661" width="11.90625" style="28" customWidth="1"/>
    <col min="6662" max="6662" width="42.453125" style="28" customWidth="1"/>
    <col min="6663" max="6663" width="31.6328125" style="28" customWidth="1"/>
    <col min="6664" max="6664" width="7.6328125" style="28" customWidth="1"/>
    <col min="6665" max="6665" width="4.6328125" style="28" customWidth="1"/>
    <col min="6666" max="6666" width="4.36328125" style="28" customWidth="1"/>
    <col min="6667" max="6668" width="4.54296875" style="28" bestFit="1" customWidth="1"/>
    <col min="6669" max="6669" width="4.6328125" style="28" customWidth="1"/>
    <col min="6670" max="6671" width="11.90625" style="28" customWidth="1"/>
    <col min="6672" max="6672" width="35.36328125" style="28" customWidth="1"/>
    <col min="6673" max="6904" width="11.54296875" style="28"/>
    <col min="6905" max="6908" width="1.54296875" style="28" customWidth="1"/>
    <col min="6909" max="6909" width="46.54296875" style="28" customWidth="1"/>
    <col min="6910" max="6910" width="13.08984375" style="28" customWidth="1"/>
    <col min="6911" max="6914" width="7.54296875" style="28" bestFit="1" customWidth="1"/>
    <col min="6915" max="6915" width="3.54296875" style="28" bestFit="1" customWidth="1"/>
    <col min="6916" max="6917" width="11.90625" style="28" customWidth="1"/>
    <col min="6918" max="6918" width="42.453125" style="28" customWidth="1"/>
    <col min="6919" max="6919" width="31.6328125" style="28" customWidth="1"/>
    <col min="6920" max="6920" width="7.6328125" style="28" customWidth="1"/>
    <col min="6921" max="6921" width="4.6328125" style="28" customWidth="1"/>
    <col min="6922" max="6922" width="4.36328125" style="28" customWidth="1"/>
    <col min="6923" max="6924" width="4.54296875" style="28" bestFit="1" customWidth="1"/>
    <col min="6925" max="6925" width="4.6328125" style="28" customWidth="1"/>
    <col min="6926" max="6927" width="11.90625" style="28" customWidth="1"/>
    <col min="6928" max="6928" width="35.36328125" style="28" customWidth="1"/>
    <col min="6929" max="7160" width="11.54296875" style="28"/>
    <col min="7161" max="7164" width="1.54296875" style="28" customWidth="1"/>
    <col min="7165" max="7165" width="46.54296875" style="28" customWidth="1"/>
    <col min="7166" max="7166" width="13.08984375" style="28" customWidth="1"/>
    <col min="7167" max="7170" width="7.54296875" style="28" bestFit="1" customWidth="1"/>
    <col min="7171" max="7171" width="3.54296875" style="28" bestFit="1" customWidth="1"/>
    <col min="7172" max="7173" width="11.90625" style="28" customWidth="1"/>
    <col min="7174" max="7174" width="42.453125" style="28" customWidth="1"/>
    <col min="7175" max="7175" width="31.6328125" style="28" customWidth="1"/>
    <col min="7176" max="7176" width="7.6328125" style="28" customWidth="1"/>
    <col min="7177" max="7177" width="4.6328125" style="28" customWidth="1"/>
    <col min="7178" max="7178" width="4.36328125" style="28" customWidth="1"/>
    <col min="7179" max="7180" width="4.54296875" style="28" bestFit="1" customWidth="1"/>
    <col min="7181" max="7181" width="4.6328125" style="28" customWidth="1"/>
    <col min="7182" max="7183" width="11.90625" style="28" customWidth="1"/>
    <col min="7184" max="7184" width="35.36328125" style="28" customWidth="1"/>
    <col min="7185" max="7416" width="11.54296875" style="28"/>
    <col min="7417" max="7420" width="1.54296875" style="28" customWidth="1"/>
    <col min="7421" max="7421" width="46.54296875" style="28" customWidth="1"/>
    <col min="7422" max="7422" width="13.08984375" style="28" customWidth="1"/>
    <col min="7423" max="7426" width="7.54296875" style="28" bestFit="1" customWidth="1"/>
    <col min="7427" max="7427" width="3.54296875" style="28" bestFit="1" customWidth="1"/>
    <col min="7428" max="7429" width="11.90625" style="28" customWidth="1"/>
    <col min="7430" max="7430" width="42.453125" style="28" customWidth="1"/>
    <col min="7431" max="7431" width="31.6328125" style="28" customWidth="1"/>
    <col min="7432" max="7432" width="7.6328125" style="28" customWidth="1"/>
    <col min="7433" max="7433" width="4.6328125" style="28" customWidth="1"/>
    <col min="7434" max="7434" width="4.36328125" style="28" customWidth="1"/>
    <col min="7435" max="7436" width="4.54296875" style="28" bestFit="1" customWidth="1"/>
    <col min="7437" max="7437" width="4.6328125" style="28" customWidth="1"/>
    <col min="7438" max="7439" width="11.90625" style="28" customWidth="1"/>
    <col min="7440" max="7440" width="35.36328125" style="28" customWidth="1"/>
    <col min="7441" max="7672" width="11.54296875" style="28"/>
    <col min="7673" max="7676" width="1.54296875" style="28" customWidth="1"/>
    <col min="7677" max="7677" width="46.54296875" style="28" customWidth="1"/>
    <col min="7678" max="7678" width="13.08984375" style="28" customWidth="1"/>
    <col min="7679" max="7682" width="7.54296875" style="28" bestFit="1" customWidth="1"/>
    <col min="7683" max="7683" width="3.54296875" style="28" bestFit="1" customWidth="1"/>
    <col min="7684" max="7685" width="11.90625" style="28" customWidth="1"/>
    <col min="7686" max="7686" width="42.453125" style="28" customWidth="1"/>
    <col min="7687" max="7687" width="31.6328125" style="28" customWidth="1"/>
    <col min="7688" max="7688" width="7.6328125" style="28" customWidth="1"/>
    <col min="7689" max="7689" width="4.6328125" style="28" customWidth="1"/>
    <col min="7690" max="7690" width="4.36328125" style="28" customWidth="1"/>
    <col min="7691" max="7692" width="4.54296875" style="28" bestFit="1" customWidth="1"/>
    <col min="7693" max="7693" width="4.6328125" style="28" customWidth="1"/>
    <col min="7694" max="7695" width="11.90625" style="28" customWidth="1"/>
    <col min="7696" max="7696" width="35.36328125" style="28" customWidth="1"/>
    <col min="7697" max="7928" width="11.54296875" style="28"/>
    <col min="7929" max="7932" width="1.54296875" style="28" customWidth="1"/>
    <col min="7933" max="7933" width="46.54296875" style="28" customWidth="1"/>
    <col min="7934" max="7934" width="13.08984375" style="28" customWidth="1"/>
    <col min="7935" max="7938" width="7.54296875" style="28" bestFit="1" customWidth="1"/>
    <col min="7939" max="7939" width="3.54296875" style="28" bestFit="1" customWidth="1"/>
    <col min="7940" max="7941" width="11.90625" style="28" customWidth="1"/>
    <col min="7942" max="7942" width="42.453125" style="28" customWidth="1"/>
    <col min="7943" max="7943" width="31.6328125" style="28" customWidth="1"/>
    <col min="7944" max="7944" width="7.6328125" style="28" customWidth="1"/>
    <col min="7945" max="7945" width="4.6328125" style="28" customWidth="1"/>
    <col min="7946" max="7946" width="4.36328125" style="28" customWidth="1"/>
    <col min="7947" max="7948" width="4.54296875" style="28" bestFit="1" customWidth="1"/>
    <col min="7949" max="7949" width="4.6328125" style="28" customWidth="1"/>
    <col min="7950" max="7951" width="11.90625" style="28" customWidth="1"/>
    <col min="7952" max="7952" width="35.36328125" style="28" customWidth="1"/>
    <col min="7953" max="8184" width="11.54296875" style="28"/>
    <col min="8185" max="8188" width="1.54296875" style="28" customWidth="1"/>
    <col min="8189" max="8189" width="46.54296875" style="28" customWidth="1"/>
    <col min="8190" max="8190" width="13.08984375" style="28" customWidth="1"/>
    <col min="8191" max="8194" width="7.54296875" style="28" bestFit="1" customWidth="1"/>
    <col min="8195" max="8195" width="3.54296875" style="28" bestFit="1" customWidth="1"/>
    <col min="8196" max="8197" width="11.90625" style="28" customWidth="1"/>
    <col min="8198" max="8198" width="42.453125" style="28" customWidth="1"/>
    <col min="8199" max="8199" width="31.6328125" style="28" customWidth="1"/>
    <col min="8200" max="8200" width="7.6328125" style="28" customWidth="1"/>
    <col min="8201" max="8201" width="4.6328125" style="28" customWidth="1"/>
    <col min="8202" max="8202" width="4.36328125" style="28" customWidth="1"/>
    <col min="8203" max="8204" width="4.54296875" style="28" bestFit="1" customWidth="1"/>
    <col min="8205" max="8205" width="4.6328125" style="28" customWidth="1"/>
    <col min="8206" max="8207" width="11.90625" style="28" customWidth="1"/>
    <col min="8208" max="8208" width="35.36328125" style="28" customWidth="1"/>
    <col min="8209" max="8440" width="11.54296875" style="28"/>
    <col min="8441" max="8444" width="1.54296875" style="28" customWidth="1"/>
    <col min="8445" max="8445" width="46.54296875" style="28" customWidth="1"/>
    <col min="8446" max="8446" width="13.08984375" style="28" customWidth="1"/>
    <col min="8447" max="8450" width="7.54296875" style="28" bestFit="1" customWidth="1"/>
    <col min="8451" max="8451" width="3.54296875" style="28" bestFit="1" customWidth="1"/>
    <col min="8452" max="8453" width="11.90625" style="28" customWidth="1"/>
    <col min="8454" max="8454" width="42.453125" style="28" customWidth="1"/>
    <col min="8455" max="8455" width="31.6328125" style="28" customWidth="1"/>
    <col min="8456" max="8456" width="7.6328125" style="28" customWidth="1"/>
    <col min="8457" max="8457" width="4.6328125" style="28" customWidth="1"/>
    <col min="8458" max="8458" width="4.36328125" style="28" customWidth="1"/>
    <col min="8459" max="8460" width="4.54296875" style="28" bestFit="1" customWidth="1"/>
    <col min="8461" max="8461" width="4.6328125" style="28" customWidth="1"/>
    <col min="8462" max="8463" width="11.90625" style="28" customWidth="1"/>
    <col min="8464" max="8464" width="35.36328125" style="28" customWidth="1"/>
    <col min="8465" max="8696" width="11.54296875" style="28"/>
    <col min="8697" max="8700" width="1.54296875" style="28" customWidth="1"/>
    <col min="8701" max="8701" width="46.54296875" style="28" customWidth="1"/>
    <col min="8702" max="8702" width="13.08984375" style="28" customWidth="1"/>
    <col min="8703" max="8706" width="7.54296875" style="28" bestFit="1" customWidth="1"/>
    <col min="8707" max="8707" width="3.54296875" style="28" bestFit="1" customWidth="1"/>
    <col min="8708" max="8709" width="11.90625" style="28" customWidth="1"/>
    <col min="8710" max="8710" width="42.453125" style="28" customWidth="1"/>
    <col min="8711" max="8711" width="31.6328125" style="28" customWidth="1"/>
    <col min="8712" max="8712" width="7.6328125" style="28" customWidth="1"/>
    <col min="8713" max="8713" width="4.6328125" style="28" customWidth="1"/>
    <col min="8714" max="8714" width="4.36328125" style="28" customWidth="1"/>
    <col min="8715" max="8716" width="4.54296875" style="28" bestFit="1" customWidth="1"/>
    <col min="8717" max="8717" width="4.6328125" style="28" customWidth="1"/>
    <col min="8718" max="8719" width="11.90625" style="28" customWidth="1"/>
    <col min="8720" max="8720" width="35.36328125" style="28" customWidth="1"/>
    <col min="8721" max="8952" width="11.54296875" style="28"/>
    <col min="8953" max="8956" width="1.54296875" style="28" customWidth="1"/>
    <col min="8957" max="8957" width="46.54296875" style="28" customWidth="1"/>
    <col min="8958" max="8958" width="13.08984375" style="28" customWidth="1"/>
    <col min="8959" max="8962" width="7.54296875" style="28" bestFit="1" customWidth="1"/>
    <col min="8963" max="8963" width="3.54296875" style="28" bestFit="1" customWidth="1"/>
    <col min="8964" max="8965" width="11.90625" style="28" customWidth="1"/>
    <col min="8966" max="8966" width="42.453125" style="28" customWidth="1"/>
    <col min="8967" max="8967" width="31.6328125" style="28" customWidth="1"/>
    <col min="8968" max="8968" width="7.6328125" style="28" customWidth="1"/>
    <col min="8969" max="8969" width="4.6328125" style="28" customWidth="1"/>
    <col min="8970" max="8970" width="4.36328125" style="28" customWidth="1"/>
    <col min="8971" max="8972" width="4.54296875" style="28" bestFit="1" customWidth="1"/>
    <col min="8973" max="8973" width="4.6328125" style="28" customWidth="1"/>
    <col min="8974" max="8975" width="11.90625" style="28" customWidth="1"/>
    <col min="8976" max="8976" width="35.36328125" style="28" customWidth="1"/>
    <col min="8977" max="9208" width="11.54296875" style="28"/>
    <col min="9209" max="9212" width="1.54296875" style="28" customWidth="1"/>
    <col min="9213" max="9213" width="46.54296875" style="28" customWidth="1"/>
    <col min="9214" max="9214" width="13.08984375" style="28" customWidth="1"/>
    <col min="9215" max="9218" width="7.54296875" style="28" bestFit="1" customWidth="1"/>
    <col min="9219" max="9219" width="3.54296875" style="28" bestFit="1" customWidth="1"/>
    <col min="9220" max="9221" width="11.90625" style="28" customWidth="1"/>
    <col min="9222" max="9222" width="42.453125" style="28" customWidth="1"/>
    <col min="9223" max="9223" width="31.6328125" style="28" customWidth="1"/>
    <col min="9224" max="9224" width="7.6328125" style="28" customWidth="1"/>
    <col min="9225" max="9225" width="4.6328125" style="28" customWidth="1"/>
    <col min="9226" max="9226" width="4.36328125" style="28" customWidth="1"/>
    <col min="9227" max="9228" width="4.54296875" style="28" bestFit="1" customWidth="1"/>
    <col min="9229" max="9229" width="4.6328125" style="28" customWidth="1"/>
    <col min="9230" max="9231" width="11.90625" style="28" customWidth="1"/>
    <col min="9232" max="9232" width="35.36328125" style="28" customWidth="1"/>
    <col min="9233" max="9464" width="11.54296875" style="28"/>
    <col min="9465" max="9468" width="1.54296875" style="28" customWidth="1"/>
    <col min="9469" max="9469" width="46.54296875" style="28" customWidth="1"/>
    <col min="9470" max="9470" width="13.08984375" style="28" customWidth="1"/>
    <col min="9471" max="9474" width="7.54296875" style="28" bestFit="1" customWidth="1"/>
    <col min="9475" max="9475" width="3.54296875" style="28" bestFit="1" customWidth="1"/>
    <col min="9476" max="9477" width="11.90625" style="28" customWidth="1"/>
    <col min="9478" max="9478" width="42.453125" style="28" customWidth="1"/>
    <col min="9479" max="9479" width="31.6328125" style="28" customWidth="1"/>
    <col min="9480" max="9480" width="7.6328125" style="28" customWidth="1"/>
    <col min="9481" max="9481" width="4.6328125" style="28" customWidth="1"/>
    <col min="9482" max="9482" width="4.36328125" style="28" customWidth="1"/>
    <col min="9483" max="9484" width="4.54296875" style="28" bestFit="1" customWidth="1"/>
    <col min="9485" max="9485" width="4.6328125" style="28" customWidth="1"/>
    <col min="9486" max="9487" width="11.90625" style="28" customWidth="1"/>
    <col min="9488" max="9488" width="35.36328125" style="28" customWidth="1"/>
    <col min="9489" max="9720" width="11.54296875" style="28"/>
    <col min="9721" max="9724" width="1.54296875" style="28" customWidth="1"/>
    <col min="9725" max="9725" width="46.54296875" style="28" customWidth="1"/>
    <col min="9726" max="9726" width="13.08984375" style="28" customWidth="1"/>
    <col min="9727" max="9730" width="7.54296875" style="28" bestFit="1" customWidth="1"/>
    <col min="9731" max="9731" width="3.54296875" style="28" bestFit="1" customWidth="1"/>
    <col min="9732" max="9733" width="11.90625" style="28" customWidth="1"/>
    <col min="9734" max="9734" width="42.453125" style="28" customWidth="1"/>
    <col min="9735" max="9735" width="31.6328125" style="28" customWidth="1"/>
    <col min="9736" max="9736" width="7.6328125" style="28" customWidth="1"/>
    <col min="9737" max="9737" width="4.6328125" style="28" customWidth="1"/>
    <col min="9738" max="9738" width="4.36328125" style="28" customWidth="1"/>
    <col min="9739" max="9740" width="4.54296875" style="28" bestFit="1" customWidth="1"/>
    <col min="9741" max="9741" width="4.6328125" style="28" customWidth="1"/>
    <col min="9742" max="9743" width="11.90625" style="28" customWidth="1"/>
    <col min="9744" max="9744" width="35.36328125" style="28" customWidth="1"/>
    <col min="9745" max="9976" width="11.54296875" style="28"/>
    <col min="9977" max="9980" width="1.54296875" style="28" customWidth="1"/>
    <col min="9981" max="9981" width="46.54296875" style="28" customWidth="1"/>
    <col min="9982" max="9982" width="13.08984375" style="28" customWidth="1"/>
    <col min="9983" max="9986" width="7.54296875" style="28" bestFit="1" customWidth="1"/>
    <col min="9987" max="9987" width="3.54296875" style="28" bestFit="1" customWidth="1"/>
    <col min="9988" max="9989" width="11.90625" style="28" customWidth="1"/>
    <col min="9990" max="9990" width="42.453125" style="28" customWidth="1"/>
    <col min="9991" max="9991" width="31.6328125" style="28" customWidth="1"/>
    <col min="9992" max="9992" width="7.6328125" style="28" customWidth="1"/>
    <col min="9993" max="9993" width="4.6328125" style="28" customWidth="1"/>
    <col min="9994" max="9994" width="4.36328125" style="28" customWidth="1"/>
    <col min="9995" max="9996" width="4.54296875" style="28" bestFit="1" customWidth="1"/>
    <col min="9997" max="9997" width="4.6328125" style="28" customWidth="1"/>
    <col min="9998" max="9999" width="11.90625" style="28" customWidth="1"/>
    <col min="10000" max="10000" width="35.36328125" style="28" customWidth="1"/>
    <col min="10001" max="10232" width="11.54296875" style="28"/>
    <col min="10233" max="10236" width="1.54296875" style="28" customWidth="1"/>
    <col min="10237" max="10237" width="46.54296875" style="28" customWidth="1"/>
    <col min="10238" max="10238" width="13.08984375" style="28" customWidth="1"/>
    <col min="10239" max="10242" width="7.54296875" style="28" bestFit="1" customWidth="1"/>
    <col min="10243" max="10243" width="3.54296875" style="28" bestFit="1" customWidth="1"/>
    <col min="10244" max="10245" width="11.90625" style="28" customWidth="1"/>
    <col min="10246" max="10246" width="42.453125" style="28" customWidth="1"/>
    <col min="10247" max="10247" width="31.6328125" style="28" customWidth="1"/>
    <col min="10248" max="10248" width="7.6328125" style="28" customWidth="1"/>
    <col min="10249" max="10249" width="4.6328125" style="28" customWidth="1"/>
    <col min="10250" max="10250" width="4.36328125" style="28" customWidth="1"/>
    <col min="10251" max="10252" width="4.54296875" style="28" bestFit="1" customWidth="1"/>
    <col min="10253" max="10253" width="4.6328125" style="28" customWidth="1"/>
    <col min="10254" max="10255" width="11.90625" style="28" customWidth="1"/>
    <col min="10256" max="10256" width="35.36328125" style="28" customWidth="1"/>
    <col min="10257" max="10488" width="11.54296875" style="28"/>
    <col min="10489" max="10492" width="1.54296875" style="28" customWidth="1"/>
    <col min="10493" max="10493" width="46.54296875" style="28" customWidth="1"/>
    <col min="10494" max="10494" width="13.08984375" style="28" customWidth="1"/>
    <col min="10495" max="10498" width="7.54296875" style="28" bestFit="1" customWidth="1"/>
    <col min="10499" max="10499" width="3.54296875" style="28" bestFit="1" customWidth="1"/>
    <col min="10500" max="10501" width="11.90625" style="28" customWidth="1"/>
    <col min="10502" max="10502" width="42.453125" style="28" customWidth="1"/>
    <col min="10503" max="10503" width="31.6328125" style="28" customWidth="1"/>
    <col min="10504" max="10504" width="7.6328125" style="28" customWidth="1"/>
    <col min="10505" max="10505" width="4.6328125" style="28" customWidth="1"/>
    <col min="10506" max="10506" width="4.36328125" style="28" customWidth="1"/>
    <col min="10507" max="10508" width="4.54296875" style="28" bestFit="1" customWidth="1"/>
    <col min="10509" max="10509" width="4.6328125" style="28" customWidth="1"/>
    <col min="10510" max="10511" width="11.90625" style="28" customWidth="1"/>
    <col min="10512" max="10512" width="35.36328125" style="28" customWidth="1"/>
    <col min="10513" max="10744" width="11.54296875" style="28"/>
    <col min="10745" max="10748" width="1.54296875" style="28" customWidth="1"/>
    <col min="10749" max="10749" width="46.54296875" style="28" customWidth="1"/>
    <col min="10750" max="10750" width="13.08984375" style="28" customWidth="1"/>
    <col min="10751" max="10754" width="7.54296875" style="28" bestFit="1" customWidth="1"/>
    <col min="10755" max="10755" width="3.54296875" style="28" bestFit="1" customWidth="1"/>
    <col min="10756" max="10757" width="11.90625" style="28" customWidth="1"/>
    <col min="10758" max="10758" width="42.453125" style="28" customWidth="1"/>
    <col min="10759" max="10759" width="31.6328125" style="28" customWidth="1"/>
    <col min="10760" max="10760" width="7.6328125" style="28" customWidth="1"/>
    <col min="10761" max="10761" width="4.6328125" style="28" customWidth="1"/>
    <col min="10762" max="10762" width="4.36328125" style="28" customWidth="1"/>
    <col min="10763" max="10764" width="4.54296875" style="28" bestFit="1" customWidth="1"/>
    <col min="10765" max="10765" width="4.6328125" style="28" customWidth="1"/>
    <col min="10766" max="10767" width="11.90625" style="28" customWidth="1"/>
    <col min="10768" max="10768" width="35.36328125" style="28" customWidth="1"/>
    <col min="10769" max="11000" width="11.54296875" style="28"/>
    <col min="11001" max="11004" width="1.54296875" style="28" customWidth="1"/>
    <col min="11005" max="11005" width="46.54296875" style="28" customWidth="1"/>
    <col min="11006" max="11006" width="13.08984375" style="28" customWidth="1"/>
    <col min="11007" max="11010" width="7.54296875" style="28" bestFit="1" customWidth="1"/>
    <col min="11011" max="11011" width="3.54296875" style="28" bestFit="1" customWidth="1"/>
    <col min="11012" max="11013" width="11.90625" style="28" customWidth="1"/>
    <col min="11014" max="11014" width="42.453125" style="28" customWidth="1"/>
    <col min="11015" max="11015" width="31.6328125" style="28" customWidth="1"/>
    <col min="11016" max="11016" width="7.6328125" style="28" customWidth="1"/>
    <col min="11017" max="11017" width="4.6328125" style="28" customWidth="1"/>
    <col min="11018" max="11018" width="4.36328125" style="28" customWidth="1"/>
    <col min="11019" max="11020" width="4.54296875" style="28" bestFit="1" customWidth="1"/>
    <col min="11021" max="11021" width="4.6328125" style="28" customWidth="1"/>
    <col min="11022" max="11023" width="11.90625" style="28" customWidth="1"/>
    <col min="11024" max="11024" width="35.36328125" style="28" customWidth="1"/>
    <col min="11025" max="11256" width="11.54296875" style="28"/>
    <col min="11257" max="11260" width="1.54296875" style="28" customWidth="1"/>
    <col min="11261" max="11261" width="46.54296875" style="28" customWidth="1"/>
    <col min="11262" max="11262" width="13.08984375" style="28" customWidth="1"/>
    <col min="11263" max="11266" width="7.54296875" style="28" bestFit="1" customWidth="1"/>
    <col min="11267" max="11267" width="3.54296875" style="28" bestFit="1" customWidth="1"/>
    <col min="11268" max="11269" width="11.90625" style="28" customWidth="1"/>
    <col min="11270" max="11270" width="42.453125" style="28" customWidth="1"/>
    <col min="11271" max="11271" width="31.6328125" style="28" customWidth="1"/>
    <col min="11272" max="11272" width="7.6328125" style="28" customWidth="1"/>
    <col min="11273" max="11273" width="4.6328125" style="28" customWidth="1"/>
    <col min="11274" max="11274" width="4.36328125" style="28" customWidth="1"/>
    <col min="11275" max="11276" width="4.54296875" style="28" bestFit="1" customWidth="1"/>
    <col min="11277" max="11277" width="4.6328125" style="28" customWidth="1"/>
    <col min="11278" max="11279" width="11.90625" style="28" customWidth="1"/>
    <col min="11280" max="11280" width="35.36328125" style="28" customWidth="1"/>
    <col min="11281" max="11512" width="11.54296875" style="28"/>
    <col min="11513" max="11516" width="1.54296875" style="28" customWidth="1"/>
    <col min="11517" max="11517" width="46.54296875" style="28" customWidth="1"/>
    <col min="11518" max="11518" width="13.08984375" style="28" customWidth="1"/>
    <col min="11519" max="11522" width="7.54296875" style="28" bestFit="1" customWidth="1"/>
    <col min="11523" max="11523" width="3.54296875" style="28" bestFit="1" customWidth="1"/>
    <col min="11524" max="11525" width="11.90625" style="28" customWidth="1"/>
    <col min="11526" max="11526" width="42.453125" style="28" customWidth="1"/>
    <col min="11527" max="11527" width="31.6328125" style="28" customWidth="1"/>
    <col min="11528" max="11528" width="7.6328125" style="28" customWidth="1"/>
    <col min="11529" max="11529" width="4.6328125" style="28" customWidth="1"/>
    <col min="11530" max="11530" width="4.36328125" style="28" customWidth="1"/>
    <col min="11531" max="11532" width="4.54296875" style="28" bestFit="1" customWidth="1"/>
    <col min="11533" max="11533" width="4.6328125" style="28" customWidth="1"/>
    <col min="11534" max="11535" width="11.90625" style="28" customWidth="1"/>
    <col min="11536" max="11536" width="35.36328125" style="28" customWidth="1"/>
    <col min="11537" max="11768" width="11.54296875" style="28"/>
    <col min="11769" max="11772" width="1.54296875" style="28" customWidth="1"/>
    <col min="11773" max="11773" width="46.54296875" style="28" customWidth="1"/>
    <col min="11774" max="11774" width="13.08984375" style="28" customWidth="1"/>
    <col min="11775" max="11778" width="7.54296875" style="28" bestFit="1" customWidth="1"/>
    <col min="11779" max="11779" width="3.54296875" style="28" bestFit="1" customWidth="1"/>
    <col min="11780" max="11781" width="11.90625" style="28" customWidth="1"/>
    <col min="11782" max="11782" width="42.453125" style="28" customWidth="1"/>
    <col min="11783" max="11783" width="31.6328125" style="28" customWidth="1"/>
    <col min="11784" max="11784" width="7.6328125" style="28" customWidth="1"/>
    <col min="11785" max="11785" width="4.6328125" style="28" customWidth="1"/>
    <col min="11786" max="11786" width="4.36328125" style="28" customWidth="1"/>
    <col min="11787" max="11788" width="4.54296875" style="28" bestFit="1" customWidth="1"/>
    <col min="11789" max="11789" width="4.6328125" style="28" customWidth="1"/>
    <col min="11790" max="11791" width="11.90625" style="28" customWidth="1"/>
    <col min="11792" max="11792" width="35.36328125" style="28" customWidth="1"/>
    <col min="11793" max="12024" width="11.54296875" style="28"/>
    <col min="12025" max="12028" width="1.54296875" style="28" customWidth="1"/>
    <col min="12029" max="12029" width="46.54296875" style="28" customWidth="1"/>
    <col min="12030" max="12030" width="13.08984375" style="28" customWidth="1"/>
    <col min="12031" max="12034" width="7.54296875" style="28" bestFit="1" customWidth="1"/>
    <col min="12035" max="12035" width="3.54296875" style="28" bestFit="1" customWidth="1"/>
    <col min="12036" max="12037" width="11.90625" style="28" customWidth="1"/>
    <col min="12038" max="12038" width="42.453125" style="28" customWidth="1"/>
    <col min="12039" max="12039" width="31.6328125" style="28" customWidth="1"/>
    <col min="12040" max="12040" width="7.6328125" style="28" customWidth="1"/>
    <col min="12041" max="12041" width="4.6328125" style="28" customWidth="1"/>
    <col min="12042" max="12042" width="4.36328125" style="28" customWidth="1"/>
    <col min="12043" max="12044" width="4.54296875" style="28" bestFit="1" customWidth="1"/>
    <col min="12045" max="12045" width="4.6328125" style="28" customWidth="1"/>
    <col min="12046" max="12047" width="11.90625" style="28" customWidth="1"/>
    <col min="12048" max="12048" width="35.36328125" style="28" customWidth="1"/>
    <col min="12049" max="12280" width="11.54296875" style="28"/>
    <col min="12281" max="12284" width="1.54296875" style="28" customWidth="1"/>
    <col min="12285" max="12285" width="46.54296875" style="28" customWidth="1"/>
    <col min="12286" max="12286" width="13.08984375" style="28" customWidth="1"/>
    <col min="12287" max="12290" width="7.54296875" style="28" bestFit="1" customWidth="1"/>
    <col min="12291" max="12291" width="3.54296875" style="28" bestFit="1" customWidth="1"/>
    <col min="12292" max="12293" width="11.90625" style="28" customWidth="1"/>
    <col min="12294" max="12294" width="42.453125" style="28" customWidth="1"/>
    <col min="12295" max="12295" width="31.6328125" style="28" customWidth="1"/>
    <col min="12296" max="12296" width="7.6328125" style="28" customWidth="1"/>
    <col min="12297" max="12297" width="4.6328125" style="28" customWidth="1"/>
    <col min="12298" max="12298" width="4.36328125" style="28" customWidth="1"/>
    <col min="12299" max="12300" width="4.54296875" style="28" bestFit="1" customWidth="1"/>
    <col min="12301" max="12301" width="4.6328125" style="28" customWidth="1"/>
    <col min="12302" max="12303" width="11.90625" style="28" customWidth="1"/>
    <col min="12304" max="12304" width="35.36328125" style="28" customWidth="1"/>
    <col min="12305" max="12536" width="11.54296875" style="28"/>
    <col min="12537" max="12540" width="1.54296875" style="28" customWidth="1"/>
    <col min="12541" max="12541" width="46.54296875" style="28" customWidth="1"/>
    <col min="12542" max="12542" width="13.08984375" style="28" customWidth="1"/>
    <col min="12543" max="12546" width="7.54296875" style="28" bestFit="1" customWidth="1"/>
    <col min="12547" max="12547" width="3.54296875" style="28" bestFit="1" customWidth="1"/>
    <col min="12548" max="12549" width="11.90625" style="28" customWidth="1"/>
    <col min="12550" max="12550" width="42.453125" style="28" customWidth="1"/>
    <col min="12551" max="12551" width="31.6328125" style="28" customWidth="1"/>
    <col min="12552" max="12552" width="7.6328125" style="28" customWidth="1"/>
    <col min="12553" max="12553" width="4.6328125" style="28" customWidth="1"/>
    <col min="12554" max="12554" width="4.36328125" style="28" customWidth="1"/>
    <col min="12555" max="12556" width="4.54296875" style="28" bestFit="1" customWidth="1"/>
    <col min="12557" max="12557" width="4.6328125" style="28" customWidth="1"/>
    <col min="12558" max="12559" width="11.90625" style="28" customWidth="1"/>
    <col min="12560" max="12560" width="35.36328125" style="28" customWidth="1"/>
    <col min="12561" max="12792" width="11.54296875" style="28"/>
    <col min="12793" max="12796" width="1.54296875" style="28" customWidth="1"/>
    <col min="12797" max="12797" width="46.54296875" style="28" customWidth="1"/>
    <col min="12798" max="12798" width="13.08984375" style="28" customWidth="1"/>
    <col min="12799" max="12802" width="7.54296875" style="28" bestFit="1" customWidth="1"/>
    <col min="12803" max="12803" width="3.54296875" style="28" bestFit="1" customWidth="1"/>
    <col min="12804" max="12805" width="11.90625" style="28" customWidth="1"/>
    <col min="12806" max="12806" width="42.453125" style="28" customWidth="1"/>
    <col min="12807" max="12807" width="31.6328125" style="28" customWidth="1"/>
    <col min="12808" max="12808" width="7.6328125" style="28" customWidth="1"/>
    <col min="12809" max="12809" width="4.6328125" style="28" customWidth="1"/>
    <col min="12810" max="12810" width="4.36328125" style="28" customWidth="1"/>
    <col min="12811" max="12812" width="4.54296875" style="28" bestFit="1" customWidth="1"/>
    <col min="12813" max="12813" width="4.6328125" style="28" customWidth="1"/>
    <col min="12814" max="12815" width="11.90625" style="28" customWidth="1"/>
    <col min="12816" max="12816" width="35.36328125" style="28" customWidth="1"/>
    <col min="12817" max="13048" width="11.54296875" style="28"/>
    <col min="13049" max="13052" width="1.54296875" style="28" customWidth="1"/>
    <col min="13053" max="13053" width="46.54296875" style="28" customWidth="1"/>
    <col min="13054" max="13054" width="13.08984375" style="28" customWidth="1"/>
    <col min="13055" max="13058" width="7.54296875" style="28" bestFit="1" customWidth="1"/>
    <col min="13059" max="13059" width="3.54296875" style="28" bestFit="1" customWidth="1"/>
    <col min="13060" max="13061" width="11.90625" style="28" customWidth="1"/>
    <col min="13062" max="13062" width="42.453125" style="28" customWidth="1"/>
    <col min="13063" max="13063" width="31.6328125" style="28" customWidth="1"/>
    <col min="13064" max="13064" width="7.6328125" style="28" customWidth="1"/>
    <col min="13065" max="13065" width="4.6328125" style="28" customWidth="1"/>
    <col min="13066" max="13066" width="4.36328125" style="28" customWidth="1"/>
    <col min="13067" max="13068" width="4.54296875" style="28" bestFit="1" customWidth="1"/>
    <col min="13069" max="13069" width="4.6328125" style="28" customWidth="1"/>
    <col min="13070" max="13071" width="11.90625" style="28" customWidth="1"/>
    <col min="13072" max="13072" width="35.36328125" style="28" customWidth="1"/>
    <col min="13073" max="13304" width="11.54296875" style="28"/>
    <col min="13305" max="13308" width="1.54296875" style="28" customWidth="1"/>
    <col min="13309" max="13309" width="46.54296875" style="28" customWidth="1"/>
    <col min="13310" max="13310" width="13.08984375" style="28" customWidth="1"/>
    <col min="13311" max="13314" width="7.54296875" style="28" bestFit="1" customWidth="1"/>
    <col min="13315" max="13315" width="3.54296875" style="28" bestFit="1" customWidth="1"/>
    <col min="13316" max="13317" width="11.90625" style="28" customWidth="1"/>
    <col min="13318" max="13318" width="42.453125" style="28" customWidth="1"/>
    <col min="13319" max="13319" width="31.6328125" style="28" customWidth="1"/>
    <col min="13320" max="13320" width="7.6328125" style="28" customWidth="1"/>
    <col min="13321" max="13321" width="4.6328125" style="28" customWidth="1"/>
    <col min="13322" max="13322" width="4.36328125" style="28" customWidth="1"/>
    <col min="13323" max="13324" width="4.54296875" style="28" bestFit="1" customWidth="1"/>
    <col min="13325" max="13325" width="4.6328125" style="28" customWidth="1"/>
    <col min="13326" max="13327" width="11.90625" style="28" customWidth="1"/>
    <col min="13328" max="13328" width="35.36328125" style="28" customWidth="1"/>
    <col min="13329" max="13560" width="11.54296875" style="28"/>
    <col min="13561" max="13564" width="1.54296875" style="28" customWidth="1"/>
    <col min="13565" max="13565" width="46.54296875" style="28" customWidth="1"/>
    <col min="13566" max="13566" width="13.08984375" style="28" customWidth="1"/>
    <col min="13567" max="13570" width="7.54296875" style="28" bestFit="1" customWidth="1"/>
    <col min="13571" max="13571" width="3.54296875" style="28" bestFit="1" customWidth="1"/>
    <col min="13572" max="13573" width="11.90625" style="28" customWidth="1"/>
    <col min="13574" max="13574" width="42.453125" style="28" customWidth="1"/>
    <col min="13575" max="13575" width="31.6328125" style="28" customWidth="1"/>
    <col min="13576" max="13576" width="7.6328125" style="28" customWidth="1"/>
    <col min="13577" max="13577" width="4.6328125" style="28" customWidth="1"/>
    <col min="13578" max="13578" width="4.36328125" style="28" customWidth="1"/>
    <col min="13579" max="13580" width="4.54296875" style="28" bestFit="1" customWidth="1"/>
    <col min="13581" max="13581" width="4.6328125" style="28" customWidth="1"/>
    <col min="13582" max="13583" width="11.90625" style="28" customWidth="1"/>
    <col min="13584" max="13584" width="35.36328125" style="28" customWidth="1"/>
    <col min="13585" max="13816" width="11.54296875" style="28"/>
    <col min="13817" max="13820" width="1.54296875" style="28" customWidth="1"/>
    <col min="13821" max="13821" width="46.54296875" style="28" customWidth="1"/>
    <col min="13822" max="13822" width="13.08984375" style="28" customWidth="1"/>
    <col min="13823" max="13826" width="7.54296875" style="28" bestFit="1" customWidth="1"/>
    <col min="13827" max="13827" width="3.54296875" style="28" bestFit="1" customWidth="1"/>
    <col min="13828" max="13829" width="11.90625" style="28" customWidth="1"/>
    <col min="13830" max="13830" width="42.453125" style="28" customWidth="1"/>
    <col min="13831" max="13831" width="31.6328125" style="28" customWidth="1"/>
    <col min="13832" max="13832" width="7.6328125" style="28" customWidth="1"/>
    <col min="13833" max="13833" width="4.6328125" style="28" customWidth="1"/>
    <col min="13834" max="13834" width="4.36328125" style="28" customWidth="1"/>
    <col min="13835" max="13836" width="4.54296875" style="28" bestFit="1" customWidth="1"/>
    <col min="13837" max="13837" width="4.6328125" style="28" customWidth="1"/>
    <col min="13838" max="13839" width="11.90625" style="28" customWidth="1"/>
    <col min="13840" max="13840" width="35.36328125" style="28" customWidth="1"/>
    <col min="13841" max="14072" width="11.54296875" style="28"/>
    <col min="14073" max="14076" width="1.54296875" style="28" customWidth="1"/>
    <col min="14077" max="14077" width="46.54296875" style="28" customWidth="1"/>
    <col min="14078" max="14078" width="13.08984375" style="28" customWidth="1"/>
    <col min="14079" max="14082" width="7.54296875" style="28" bestFit="1" customWidth="1"/>
    <col min="14083" max="14083" width="3.54296875" style="28" bestFit="1" customWidth="1"/>
    <col min="14084" max="14085" width="11.90625" style="28" customWidth="1"/>
    <col min="14086" max="14086" width="42.453125" style="28" customWidth="1"/>
    <col min="14087" max="14087" width="31.6328125" style="28" customWidth="1"/>
    <col min="14088" max="14088" width="7.6328125" style="28" customWidth="1"/>
    <col min="14089" max="14089" width="4.6328125" style="28" customWidth="1"/>
    <col min="14090" max="14090" width="4.36328125" style="28" customWidth="1"/>
    <col min="14091" max="14092" width="4.54296875" style="28" bestFit="1" customWidth="1"/>
    <col min="14093" max="14093" width="4.6328125" style="28" customWidth="1"/>
    <col min="14094" max="14095" width="11.90625" style="28" customWidth="1"/>
    <col min="14096" max="14096" width="35.36328125" style="28" customWidth="1"/>
    <col min="14097" max="14328" width="11.54296875" style="28"/>
    <col min="14329" max="14332" width="1.54296875" style="28" customWidth="1"/>
    <col min="14333" max="14333" width="46.54296875" style="28" customWidth="1"/>
    <col min="14334" max="14334" width="13.08984375" style="28" customWidth="1"/>
    <col min="14335" max="14338" width="7.54296875" style="28" bestFit="1" customWidth="1"/>
    <col min="14339" max="14339" width="3.54296875" style="28" bestFit="1" customWidth="1"/>
    <col min="14340" max="14341" width="11.90625" style="28" customWidth="1"/>
    <col min="14342" max="14342" width="42.453125" style="28" customWidth="1"/>
    <col min="14343" max="14343" width="31.6328125" style="28" customWidth="1"/>
    <col min="14344" max="14344" width="7.6328125" style="28" customWidth="1"/>
    <col min="14345" max="14345" width="4.6328125" style="28" customWidth="1"/>
    <col min="14346" max="14346" width="4.36328125" style="28" customWidth="1"/>
    <col min="14347" max="14348" width="4.54296875" style="28" bestFit="1" customWidth="1"/>
    <col min="14349" max="14349" width="4.6328125" style="28" customWidth="1"/>
    <col min="14350" max="14351" width="11.90625" style="28" customWidth="1"/>
    <col min="14352" max="14352" width="35.36328125" style="28" customWidth="1"/>
    <col min="14353" max="14584" width="11.54296875" style="28"/>
    <col min="14585" max="14588" width="1.54296875" style="28" customWidth="1"/>
    <col min="14589" max="14589" width="46.54296875" style="28" customWidth="1"/>
    <col min="14590" max="14590" width="13.08984375" style="28" customWidth="1"/>
    <col min="14591" max="14594" width="7.54296875" style="28" bestFit="1" customWidth="1"/>
    <col min="14595" max="14595" width="3.54296875" style="28" bestFit="1" customWidth="1"/>
    <col min="14596" max="14597" width="11.90625" style="28" customWidth="1"/>
    <col min="14598" max="14598" width="42.453125" style="28" customWidth="1"/>
    <col min="14599" max="14599" width="31.6328125" style="28" customWidth="1"/>
    <col min="14600" max="14600" width="7.6328125" style="28" customWidth="1"/>
    <col min="14601" max="14601" width="4.6328125" style="28" customWidth="1"/>
    <col min="14602" max="14602" width="4.36328125" style="28" customWidth="1"/>
    <col min="14603" max="14604" width="4.54296875" style="28" bestFit="1" customWidth="1"/>
    <col min="14605" max="14605" width="4.6328125" style="28" customWidth="1"/>
    <col min="14606" max="14607" width="11.90625" style="28" customWidth="1"/>
    <col min="14608" max="14608" width="35.36328125" style="28" customWidth="1"/>
    <col min="14609" max="14840" width="11.54296875" style="28"/>
    <col min="14841" max="14844" width="1.54296875" style="28" customWidth="1"/>
    <col min="14845" max="14845" width="46.54296875" style="28" customWidth="1"/>
    <col min="14846" max="14846" width="13.08984375" style="28" customWidth="1"/>
    <col min="14847" max="14850" width="7.54296875" style="28" bestFit="1" customWidth="1"/>
    <col min="14851" max="14851" width="3.54296875" style="28" bestFit="1" customWidth="1"/>
    <col min="14852" max="14853" width="11.90625" style="28" customWidth="1"/>
    <col min="14854" max="14854" width="42.453125" style="28" customWidth="1"/>
    <col min="14855" max="14855" width="31.6328125" style="28" customWidth="1"/>
    <col min="14856" max="14856" width="7.6328125" style="28" customWidth="1"/>
    <col min="14857" max="14857" width="4.6328125" style="28" customWidth="1"/>
    <col min="14858" max="14858" width="4.36328125" style="28" customWidth="1"/>
    <col min="14859" max="14860" width="4.54296875" style="28" bestFit="1" customWidth="1"/>
    <col min="14861" max="14861" width="4.6328125" style="28" customWidth="1"/>
    <col min="14862" max="14863" width="11.90625" style="28" customWidth="1"/>
    <col min="14864" max="14864" width="35.36328125" style="28" customWidth="1"/>
    <col min="14865" max="15096" width="11.54296875" style="28"/>
    <col min="15097" max="15100" width="1.54296875" style="28" customWidth="1"/>
    <col min="15101" max="15101" width="46.54296875" style="28" customWidth="1"/>
    <col min="15102" max="15102" width="13.08984375" style="28" customWidth="1"/>
    <col min="15103" max="15106" width="7.54296875" style="28" bestFit="1" customWidth="1"/>
    <col min="15107" max="15107" width="3.54296875" style="28" bestFit="1" customWidth="1"/>
    <col min="15108" max="15109" width="11.90625" style="28" customWidth="1"/>
    <col min="15110" max="15110" width="42.453125" style="28" customWidth="1"/>
    <col min="15111" max="15111" width="31.6328125" style="28" customWidth="1"/>
    <col min="15112" max="15112" width="7.6328125" style="28" customWidth="1"/>
    <col min="15113" max="15113" width="4.6328125" style="28" customWidth="1"/>
    <col min="15114" max="15114" width="4.36328125" style="28" customWidth="1"/>
    <col min="15115" max="15116" width="4.54296875" style="28" bestFit="1" customWidth="1"/>
    <col min="15117" max="15117" width="4.6328125" style="28" customWidth="1"/>
    <col min="15118" max="15119" width="11.90625" style="28" customWidth="1"/>
    <col min="15120" max="15120" width="35.36328125" style="28" customWidth="1"/>
    <col min="15121" max="15352" width="11.54296875" style="28"/>
    <col min="15353" max="15356" width="1.54296875" style="28" customWidth="1"/>
    <col min="15357" max="15357" width="46.54296875" style="28" customWidth="1"/>
    <col min="15358" max="15358" width="13.08984375" style="28" customWidth="1"/>
    <col min="15359" max="15362" width="7.54296875" style="28" bestFit="1" customWidth="1"/>
    <col min="15363" max="15363" width="3.54296875" style="28" bestFit="1" customWidth="1"/>
    <col min="15364" max="15365" width="11.90625" style="28" customWidth="1"/>
    <col min="15366" max="15366" width="42.453125" style="28" customWidth="1"/>
    <col min="15367" max="15367" width="31.6328125" style="28" customWidth="1"/>
    <col min="15368" max="15368" width="7.6328125" style="28" customWidth="1"/>
    <col min="15369" max="15369" width="4.6328125" style="28" customWidth="1"/>
    <col min="15370" max="15370" width="4.36328125" style="28" customWidth="1"/>
    <col min="15371" max="15372" width="4.54296875" style="28" bestFit="1" customWidth="1"/>
    <col min="15373" max="15373" width="4.6328125" style="28" customWidth="1"/>
    <col min="15374" max="15375" width="11.90625" style="28" customWidth="1"/>
    <col min="15376" max="15376" width="35.36328125" style="28" customWidth="1"/>
    <col min="15377" max="15608" width="11.54296875" style="28"/>
    <col min="15609" max="15612" width="1.54296875" style="28" customWidth="1"/>
    <col min="15613" max="15613" width="46.54296875" style="28" customWidth="1"/>
    <col min="15614" max="15614" width="13.08984375" style="28" customWidth="1"/>
    <col min="15615" max="15618" width="7.54296875" style="28" bestFit="1" customWidth="1"/>
    <col min="15619" max="15619" width="3.54296875" style="28" bestFit="1" customWidth="1"/>
    <col min="15620" max="15621" width="11.90625" style="28" customWidth="1"/>
    <col min="15622" max="15622" width="42.453125" style="28" customWidth="1"/>
    <col min="15623" max="15623" width="31.6328125" style="28" customWidth="1"/>
    <col min="15624" max="15624" width="7.6328125" style="28" customWidth="1"/>
    <col min="15625" max="15625" width="4.6328125" style="28" customWidth="1"/>
    <col min="15626" max="15626" width="4.36328125" style="28" customWidth="1"/>
    <col min="15627" max="15628" width="4.54296875" style="28" bestFit="1" customWidth="1"/>
    <col min="15629" max="15629" width="4.6328125" style="28" customWidth="1"/>
    <col min="15630" max="15631" width="11.90625" style="28" customWidth="1"/>
    <col min="15632" max="15632" width="35.36328125" style="28" customWidth="1"/>
    <col min="15633" max="15864" width="11.54296875" style="28"/>
    <col min="15865" max="15868" width="1.54296875" style="28" customWidth="1"/>
    <col min="15869" max="15869" width="46.54296875" style="28" customWidth="1"/>
    <col min="15870" max="15870" width="13.08984375" style="28" customWidth="1"/>
    <col min="15871" max="15874" width="7.54296875" style="28" bestFit="1" customWidth="1"/>
    <col min="15875" max="15875" width="3.54296875" style="28" bestFit="1" customWidth="1"/>
    <col min="15876" max="15877" width="11.90625" style="28" customWidth="1"/>
    <col min="15878" max="15878" width="42.453125" style="28" customWidth="1"/>
    <col min="15879" max="15879" width="31.6328125" style="28" customWidth="1"/>
    <col min="15880" max="15880" width="7.6328125" style="28" customWidth="1"/>
    <col min="15881" max="15881" width="4.6328125" style="28" customWidth="1"/>
    <col min="15882" max="15882" width="4.36328125" style="28" customWidth="1"/>
    <col min="15883" max="15884" width="4.54296875" style="28" bestFit="1" customWidth="1"/>
    <col min="15885" max="15885" width="4.6328125" style="28" customWidth="1"/>
    <col min="15886" max="15887" width="11.90625" style="28" customWidth="1"/>
    <col min="15888" max="15888" width="35.36328125" style="28" customWidth="1"/>
    <col min="15889" max="16120" width="11.54296875" style="28"/>
    <col min="16121" max="16124" width="1.54296875" style="28" customWidth="1"/>
    <col min="16125" max="16125" width="46.54296875" style="28" customWidth="1"/>
    <col min="16126" max="16126" width="13.08984375" style="28" customWidth="1"/>
    <col min="16127" max="16130" width="7.54296875" style="28" bestFit="1" customWidth="1"/>
    <col min="16131" max="16131" width="3.54296875" style="28" bestFit="1" customWidth="1"/>
    <col min="16132" max="16133" width="11.90625" style="28" customWidth="1"/>
    <col min="16134" max="16134" width="42.453125" style="28" customWidth="1"/>
    <col min="16135" max="16135" width="31.6328125" style="28" customWidth="1"/>
    <col min="16136" max="16136" width="7.6328125" style="28" customWidth="1"/>
    <col min="16137" max="16137" width="4.6328125" style="28" customWidth="1"/>
    <col min="16138" max="16138" width="4.36328125" style="28" customWidth="1"/>
    <col min="16139" max="16140" width="4.54296875" style="28" bestFit="1" customWidth="1"/>
    <col min="16141" max="16141" width="4.6328125" style="28" customWidth="1"/>
    <col min="16142" max="16143" width="11.90625" style="28" customWidth="1"/>
    <col min="16144" max="16144" width="35.36328125" style="28" customWidth="1"/>
    <col min="16145" max="16376" width="11.54296875" style="28"/>
    <col min="16377" max="16384" width="11.453125" style="28" customWidth="1"/>
  </cols>
  <sheetData>
    <row r="1" spans="1:190" s="10" customFormat="1" ht="22.5" customHeight="1" thickBot="1" x14ac:dyDescent="0.3">
      <c r="B1" s="75" t="s">
        <v>10</v>
      </c>
      <c r="C1" s="6"/>
      <c r="D1" s="6"/>
      <c r="E1" s="6"/>
      <c r="F1" s="6"/>
      <c r="G1" s="6"/>
      <c r="H1" s="39"/>
      <c r="I1" s="39"/>
      <c r="J1" s="7"/>
      <c r="K1" s="7"/>
      <c r="L1" s="7"/>
      <c r="M1" s="7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</row>
    <row r="2" spans="1:190" s="10" customFormat="1" ht="12" thickBot="1" x14ac:dyDescent="0.3">
      <c r="B2" s="5"/>
      <c r="C2" s="6"/>
      <c r="D2" s="6"/>
      <c r="E2" s="6"/>
      <c r="F2" s="6"/>
      <c r="G2" s="6"/>
      <c r="H2" s="100"/>
      <c r="I2" s="100"/>
      <c r="J2" s="126" t="s">
        <v>62</v>
      </c>
      <c r="K2" s="79" t="s">
        <v>53</v>
      </c>
      <c r="L2" s="76"/>
      <c r="M2" s="76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</row>
    <row r="3" spans="1:190" s="12" customFormat="1" ht="14" customHeight="1" thickBot="1" x14ac:dyDescent="0.35">
      <c r="A3" s="11"/>
      <c r="B3" s="232" t="s">
        <v>0</v>
      </c>
      <c r="C3" s="233"/>
      <c r="D3" s="233"/>
      <c r="E3" s="233"/>
      <c r="F3" s="234"/>
      <c r="G3" s="238" t="s">
        <v>82</v>
      </c>
      <c r="H3" s="240" t="s">
        <v>27</v>
      </c>
      <c r="I3" s="241"/>
      <c r="J3" s="244" t="s">
        <v>65</v>
      </c>
      <c r="K3" s="245"/>
      <c r="L3" s="242" t="s">
        <v>26</v>
      </c>
      <c r="M3" s="230" t="s">
        <v>68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</row>
    <row r="4" spans="1:190" s="10" customFormat="1" ht="14" customHeight="1" thickBot="1" x14ac:dyDescent="0.3">
      <c r="B4" s="235"/>
      <c r="C4" s="236"/>
      <c r="D4" s="236"/>
      <c r="E4" s="236"/>
      <c r="F4" s="237"/>
      <c r="G4" s="239"/>
      <c r="H4" s="129" t="s">
        <v>23</v>
      </c>
      <c r="I4" s="130" t="s">
        <v>24</v>
      </c>
      <c r="J4" s="246"/>
      <c r="K4" s="247"/>
      <c r="L4" s="243"/>
      <c r="M4" s="231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</row>
    <row r="5" spans="1:190" s="10" customFormat="1" ht="14" customHeight="1" thickBot="1" x14ac:dyDescent="0.3">
      <c r="B5" s="147" t="s">
        <v>114</v>
      </c>
      <c r="C5" s="148"/>
      <c r="D5" s="148"/>
      <c r="E5" s="148"/>
      <c r="F5" s="148"/>
      <c r="G5" s="149"/>
      <c r="H5" s="150"/>
      <c r="I5" s="151"/>
      <c r="J5" s="151"/>
      <c r="K5" s="152"/>
      <c r="L5" s="153"/>
      <c r="M5" s="154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</row>
    <row r="6" spans="1:190" s="7" customFormat="1" ht="12" thickBot="1" x14ac:dyDescent="0.3">
      <c r="B6" s="13" t="s">
        <v>33</v>
      </c>
      <c r="C6" s="14"/>
      <c r="D6" s="14"/>
      <c r="E6" s="14"/>
      <c r="F6" s="14"/>
      <c r="G6" s="14"/>
      <c r="H6" s="101"/>
      <c r="I6" s="101"/>
      <c r="J6" s="41"/>
      <c r="K6" s="42"/>
      <c r="L6" s="62"/>
      <c r="M6" s="15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</row>
    <row r="7" spans="1:190" s="10" customFormat="1" ht="15" customHeight="1" x14ac:dyDescent="0.25">
      <c r="B7" s="17"/>
      <c r="C7" s="18"/>
      <c r="D7" s="55"/>
      <c r="E7" s="19" t="s">
        <v>15</v>
      </c>
      <c r="F7" s="55"/>
      <c r="G7" s="58"/>
      <c r="H7" s="106"/>
      <c r="I7" s="106">
        <v>0.5</v>
      </c>
      <c r="J7" s="43">
        <f>SUM(H7:I7)*COST</f>
        <v>265.95744680851067</v>
      </c>
      <c r="K7" s="137">
        <f>J7/(1-MARGE)</f>
        <v>265.95744680851067</v>
      </c>
      <c r="L7" s="63"/>
      <c r="M7" s="87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</row>
    <row r="8" spans="1:190" s="10" customFormat="1" ht="15" customHeight="1" thickBot="1" x14ac:dyDescent="0.3">
      <c r="B8" s="17"/>
      <c r="C8" s="18"/>
      <c r="D8" s="55"/>
      <c r="E8" s="19" t="s">
        <v>8</v>
      </c>
      <c r="F8" s="55"/>
      <c r="G8" s="74"/>
      <c r="H8" s="106"/>
      <c r="I8" s="106">
        <v>1</v>
      </c>
      <c r="J8" s="43">
        <f>SUM(H8:I8)*COST</f>
        <v>531.91489361702133</v>
      </c>
      <c r="K8" s="137">
        <f>J8/(1-MARGE)</f>
        <v>531.91489361702133</v>
      </c>
      <c r="L8" s="64"/>
      <c r="M8" s="8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</row>
    <row r="9" spans="1:190" s="10" customFormat="1" ht="15" hidden="1" customHeight="1" thickBot="1" x14ac:dyDescent="0.3">
      <c r="B9" s="17"/>
      <c r="C9" s="18"/>
      <c r="D9" s="55"/>
      <c r="E9" s="19" t="s">
        <v>35</v>
      </c>
      <c r="F9" s="55"/>
      <c r="G9" s="74"/>
      <c r="H9" s="106"/>
      <c r="I9" s="106">
        <v>0.5</v>
      </c>
      <c r="J9" s="43">
        <f>SUM(H9:I9)*COST</f>
        <v>265.95744680851067</v>
      </c>
      <c r="K9" s="137">
        <f>J9/(1-MARGE)</f>
        <v>265.95744680851067</v>
      </c>
      <c r="L9" s="64"/>
      <c r="M9" s="88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</row>
    <row r="10" spans="1:190" s="7" customFormat="1" ht="12" thickBot="1" x14ac:dyDescent="0.3">
      <c r="B10" s="13" t="s">
        <v>1</v>
      </c>
      <c r="C10" s="14"/>
      <c r="D10" s="14"/>
      <c r="E10" s="14"/>
      <c r="F10" s="14"/>
      <c r="G10" s="14"/>
      <c r="H10" s="101"/>
      <c r="I10" s="101"/>
      <c r="J10" s="41"/>
      <c r="K10" s="138"/>
      <c r="L10" s="62"/>
      <c r="M10" s="15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</row>
    <row r="11" spans="1:190" s="10" customFormat="1" ht="15" customHeight="1" x14ac:dyDescent="0.25">
      <c r="B11" s="17"/>
      <c r="C11" s="20"/>
      <c r="D11" s="55"/>
      <c r="E11" s="254" t="s">
        <v>25</v>
      </c>
      <c r="F11" s="255"/>
      <c r="G11" s="134"/>
      <c r="H11" s="106"/>
      <c r="I11" s="106">
        <v>0.5</v>
      </c>
      <c r="J11" s="43">
        <f t="shared" ref="J11:J16" si="0">SUM(H11:I11)*COST</f>
        <v>265.95744680851067</v>
      </c>
      <c r="K11" s="137">
        <f t="shared" ref="K11:K16" si="1">J11/(1-MARGE)</f>
        <v>265.95744680851067</v>
      </c>
      <c r="L11" s="64"/>
      <c r="M11" s="8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</row>
    <row r="12" spans="1:190" s="46" customFormat="1" ht="24" customHeight="1" x14ac:dyDescent="0.25">
      <c r="B12" s="48"/>
      <c r="C12" s="49"/>
      <c r="D12" s="72"/>
      <c r="E12" s="225" t="s">
        <v>78</v>
      </c>
      <c r="F12" s="226"/>
      <c r="G12" s="146"/>
      <c r="H12" s="106"/>
      <c r="I12" s="106">
        <v>0.5</v>
      </c>
      <c r="J12" s="43">
        <f t="shared" ref="J12:J13" si="2">SUM(H12:I12)*COST</f>
        <v>265.95744680851067</v>
      </c>
      <c r="K12" s="137">
        <f t="shared" ref="K12:K13" si="3">J12/(1-MARGE)</f>
        <v>265.95744680851067</v>
      </c>
      <c r="L12" s="64">
        <v>1</v>
      </c>
      <c r="M12" s="89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</row>
    <row r="13" spans="1:190" s="46" customFormat="1" ht="18.649999999999999" customHeight="1" x14ac:dyDescent="0.25">
      <c r="B13" s="48"/>
      <c r="C13" s="49"/>
      <c r="D13" s="72"/>
      <c r="E13" s="225" t="s">
        <v>79</v>
      </c>
      <c r="F13" s="226"/>
      <c r="G13" s="146"/>
      <c r="H13" s="106"/>
      <c r="I13" s="106">
        <v>1.5</v>
      </c>
      <c r="J13" s="43">
        <f t="shared" si="2"/>
        <v>797.872340425532</v>
      </c>
      <c r="K13" s="137">
        <f t="shared" si="3"/>
        <v>797.872340425532</v>
      </c>
      <c r="L13" s="64">
        <v>1</v>
      </c>
      <c r="M13" s="89" t="s">
        <v>80</v>
      </c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</row>
    <row r="14" spans="1:190" s="46" customFormat="1" ht="18.649999999999999" customHeight="1" x14ac:dyDescent="0.25">
      <c r="B14" s="48"/>
      <c r="C14" s="49"/>
      <c r="D14" s="72"/>
      <c r="E14" s="225" t="s">
        <v>113</v>
      </c>
      <c r="F14" s="226"/>
      <c r="G14" s="188"/>
      <c r="H14" s="106"/>
      <c r="I14" s="106">
        <v>0.5</v>
      </c>
      <c r="J14" s="43">
        <f t="shared" ref="J14" si="4">SUM(H14:I14)*COST</f>
        <v>265.95744680851067</v>
      </c>
      <c r="K14" s="137">
        <f t="shared" ref="K14" si="5">J14/(1-MARGE)</f>
        <v>265.95744680851067</v>
      </c>
      <c r="L14" s="64"/>
      <c r="M14" s="89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</row>
    <row r="15" spans="1:190" s="46" customFormat="1" ht="18.649999999999999" customHeight="1" x14ac:dyDescent="0.25">
      <c r="B15" s="48"/>
      <c r="C15" s="49"/>
      <c r="D15" s="72"/>
      <c r="E15" s="225" t="s">
        <v>121</v>
      </c>
      <c r="F15" s="226"/>
      <c r="G15" s="135"/>
      <c r="H15" s="106"/>
      <c r="I15" s="106">
        <v>0.5</v>
      </c>
      <c r="J15" s="43">
        <f t="shared" si="0"/>
        <v>265.95744680851067</v>
      </c>
      <c r="K15" s="137">
        <f t="shared" si="1"/>
        <v>265.95744680851067</v>
      </c>
      <c r="L15" s="64">
        <v>1</v>
      </c>
      <c r="M15" s="89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</row>
    <row r="16" spans="1:190" s="10" customFormat="1" ht="18.649999999999999" customHeight="1" thickBot="1" x14ac:dyDescent="0.3">
      <c r="B16" s="17"/>
      <c r="C16" s="20"/>
      <c r="D16" s="109"/>
      <c r="E16" s="248" t="s">
        <v>71</v>
      </c>
      <c r="F16" s="249"/>
      <c r="G16" s="55"/>
      <c r="H16" s="125"/>
      <c r="I16" s="125">
        <v>2</v>
      </c>
      <c r="J16" s="43">
        <f t="shared" si="0"/>
        <v>1063.8297872340427</v>
      </c>
      <c r="K16" s="137">
        <f t="shared" si="1"/>
        <v>1063.8297872340427</v>
      </c>
      <c r="L16" s="64"/>
      <c r="M16" s="8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</row>
    <row r="17" spans="2:187" s="10" customFormat="1" ht="12" thickBot="1" x14ac:dyDescent="0.3">
      <c r="B17" s="21" t="s">
        <v>2</v>
      </c>
      <c r="C17" s="21"/>
      <c r="D17" s="21"/>
      <c r="E17" s="21"/>
      <c r="F17" s="21"/>
      <c r="G17" s="21"/>
      <c r="H17" s="101"/>
      <c r="I17" s="101"/>
      <c r="J17" s="14"/>
      <c r="K17" s="139"/>
      <c r="L17" s="65"/>
      <c r="M17" s="90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</row>
    <row r="18" spans="2:187" s="10" customFormat="1" ht="15" customHeight="1" x14ac:dyDescent="0.25">
      <c r="B18" s="17"/>
      <c r="C18" s="20"/>
      <c r="D18" s="55"/>
      <c r="E18" s="250" t="s">
        <v>34</v>
      </c>
      <c r="F18" s="250"/>
      <c r="G18" s="59"/>
      <c r="H18" s="125">
        <v>0.5</v>
      </c>
      <c r="I18" s="106">
        <v>0.5</v>
      </c>
      <c r="J18" s="43">
        <f t="shared" ref="J18:J28" si="6">SUM(H18:I18)*COST</f>
        <v>531.91489361702133</v>
      </c>
      <c r="K18" s="140">
        <f t="shared" ref="K18:K25" si="7">J18/(1-MARGE)</f>
        <v>531.91489361702133</v>
      </c>
      <c r="L18" s="66"/>
      <c r="M18" s="94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</row>
    <row r="19" spans="2:187" s="10" customFormat="1" ht="24" customHeight="1" x14ac:dyDescent="0.25">
      <c r="B19" s="17"/>
      <c r="C19" s="20"/>
      <c r="D19" s="109"/>
      <c r="E19" s="220" t="s">
        <v>75</v>
      </c>
      <c r="F19" s="221"/>
      <c r="G19" s="54"/>
      <c r="H19" s="106"/>
      <c r="I19" s="106">
        <v>1</v>
      </c>
      <c r="J19" s="43">
        <f t="shared" si="6"/>
        <v>531.91489361702133</v>
      </c>
      <c r="K19" s="137">
        <f t="shared" si="7"/>
        <v>531.91489361702133</v>
      </c>
      <c r="L19" s="66"/>
      <c r="M19" s="91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</row>
    <row r="20" spans="2:187" s="10" customFormat="1" ht="24" customHeight="1" x14ac:dyDescent="0.25">
      <c r="B20" s="17"/>
      <c r="C20" s="20"/>
      <c r="D20" s="197"/>
      <c r="E20" s="220" t="s">
        <v>122</v>
      </c>
      <c r="F20" s="221"/>
      <c r="G20" s="54"/>
      <c r="H20" s="106">
        <v>1</v>
      </c>
      <c r="I20" s="106">
        <v>0.5</v>
      </c>
      <c r="J20" s="43">
        <f t="shared" ref="J20" si="8">SUM(H20:I20)*COST</f>
        <v>797.872340425532</v>
      </c>
      <c r="K20" s="137">
        <f t="shared" ref="K20" si="9">J20/(1-MARGE)</f>
        <v>797.872340425532</v>
      </c>
      <c r="L20" s="66"/>
      <c r="M20" s="91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</row>
    <row r="21" spans="2:187" s="10" customFormat="1" ht="15" customHeight="1" x14ac:dyDescent="0.25">
      <c r="B21" s="17"/>
      <c r="C21" s="20"/>
      <c r="D21" s="109"/>
      <c r="E21" s="220" t="s">
        <v>81</v>
      </c>
      <c r="F21" s="221"/>
      <c r="G21" s="77"/>
      <c r="H21" s="106">
        <v>0.5</v>
      </c>
      <c r="I21" s="106">
        <v>1</v>
      </c>
      <c r="J21" s="43">
        <f t="shared" si="6"/>
        <v>797.872340425532</v>
      </c>
      <c r="K21" s="137">
        <f t="shared" si="7"/>
        <v>797.872340425532</v>
      </c>
      <c r="L21" s="66"/>
      <c r="M21" s="92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</row>
    <row r="22" spans="2:187" s="10" customFormat="1" ht="27.65" customHeight="1" x14ac:dyDescent="0.25">
      <c r="B22" s="17"/>
      <c r="C22" s="20"/>
      <c r="D22" s="109"/>
      <c r="E22" s="220" t="s">
        <v>124</v>
      </c>
      <c r="F22" s="222"/>
      <c r="G22" s="136"/>
      <c r="H22" s="106"/>
      <c r="I22" s="106">
        <v>7.5</v>
      </c>
      <c r="J22" s="43">
        <f t="shared" si="6"/>
        <v>3989.36170212766</v>
      </c>
      <c r="K22" s="137">
        <f t="shared" si="7"/>
        <v>3989.36170212766</v>
      </c>
      <c r="L22" s="66"/>
      <c r="M22" s="91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</row>
    <row r="23" spans="2:187" s="10" customFormat="1" ht="15" customHeight="1" x14ac:dyDescent="0.25">
      <c r="B23" s="17"/>
      <c r="C23" s="20"/>
      <c r="D23" s="109"/>
      <c r="E23" s="220" t="s">
        <v>77</v>
      </c>
      <c r="F23" s="221"/>
      <c r="G23" s="54"/>
      <c r="H23" s="106"/>
      <c r="I23" s="106">
        <v>1.5</v>
      </c>
      <c r="J23" s="43">
        <f>SUM(H23:I23)*COST</f>
        <v>797.872340425532</v>
      </c>
      <c r="K23" s="137">
        <f>J23/(1-MARGE)</f>
        <v>797.872340425532</v>
      </c>
      <c r="L23" s="66"/>
      <c r="M23" s="91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</row>
    <row r="24" spans="2:187" s="10" customFormat="1" ht="15" customHeight="1" x14ac:dyDescent="0.25">
      <c r="B24" s="17"/>
      <c r="C24" s="20"/>
      <c r="D24" s="109"/>
      <c r="E24" s="73" t="s">
        <v>9</v>
      </c>
      <c r="F24" s="109"/>
      <c r="G24" s="77"/>
      <c r="H24" s="106"/>
      <c r="I24" s="106">
        <v>1</v>
      </c>
      <c r="J24" s="43">
        <f t="shared" si="6"/>
        <v>531.91489361702133</v>
      </c>
      <c r="K24" s="141">
        <f t="shared" si="7"/>
        <v>531.91489361702133</v>
      </c>
      <c r="L24" s="66"/>
      <c r="M24" s="92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</row>
    <row r="25" spans="2:187" s="10" customFormat="1" ht="15" customHeight="1" thickBot="1" x14ac:dyDescent="0.3">
      <c r="B25" s="17"/>
      <c r="C25" s="20"/>
      <c r="D25" s="16"/>
      <c r="E25" s="223" t="s">
        <v>17</v>
      </c>
      <c r="F25" s="224"/>
      <c r="G25" s="78"/>
      <c r="H25" s="106"/>
      <c r="I25" s="106">
        <v>1</v>
      </c>
      <c r="J25" s="43">
        <f t="shared" si="6"/>
        <v>531.91489361702133</v>
      </c>
      <c r="K25" s="137">
        <f t="shared" si="7"/>
        <v>531.91489361702133</v>
      </c>
      <c r="L25" s="96">
        <v>1</v>
      </c>
      <c r="M25" s="92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</row>
    <row r="26" spans="2:187" s="10" customFormat="1" ht="12" thickBot="1" x14ac:dyDescent="0.3">
      <c r="B26" s="13" t="s">
        <v>3</v>
      </c>
      <c r="C26" s="14"/>
      <c r="D26" s="14"/>
      <c r="E26" s="14"/>
      <c r="F26" s="14"/>
      <c r="G26" s="14"/>
      <c r="H26" s="101"/>
      <c r="I26" s="101"/>
      <c r="J26" s="14"/>
      <c r="K26" s="139"/>
      <c r="L26" s="65"/>
      <c r="M26" s="90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</row>
    <row r="27" spans="2:187" s="10" customFormat="1" ht="15" customHeight="1" x14ac:dyDescent="0.25">
      <c r="B27" s="17"/>
      <c r="C27" s="20"/>
      <c r="D27" s="55"/>
      <c r="E27" s="55" t="s">
        <v>74</v>
      </c>
      <c r="F27" s="55"/>
      <c r="G27" s="60"/>
      <c r="H27" s="106"/>
      <c r="I27" s="106">
        <v>0.5</v>
      </c>
      <c r="J27" s="43">
        <f t="shared" ref="J27" si="10">SUM(H27:I27)*COST</f>
        <v>265.95744680851067</v>
      </c>
      <c r="K27" s="141">
        <f t="shared" ref="K27" si="11">J27/(1-MARGE)</f>
        <v>265.95744680851067</v>
      </c>
      <c r="L27" s="68"/>
      <c r="M27" s="94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</row>
    <row r="28" spans="2:187" s="10" customFormat="1" ht="22.75" customHeight="1" x14ac:dyDescent="0.25">
      <c r="B28" s="17"/>
      <c r="C28" s="20"/>
      <c r="D28" s="55"/>
      <c r="E28" s="55" t="s">
        <v>132</v>
      </c>
      <c r="F28" s="55"/>
      <c r="G28" s="60"/>
      <c r="H28" s="106"/>
      <c r="I28" s="106">
        <v>1</v>
      </c>
      <c r="J28" s="43">
        <f t="shared" si="6"/>
        <v>531.91489361702133</v>
      </c>
      <c r="K28" s="141">
        <f t="shared" ref="K28" si="12">J28/(1-MARGE)</f>
        <v>531.91489361702133</v>
      </c>
      <c r="L28" s="198">
        <v>1</v>
      </c>
      <c r="M28" s="8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</row>
    <row r="29" spans="2:187" s="10" customFormat="1" ht="15" customHeight="1" x14ac:dyDescent="0.25">
      <c r="B29" s="17"/>
      <c r="C29" s="20"/>
      <c r="D29" s="55"/>
      <c r="E29" s="22" t="s">
        <v>7</v>
      </c>
      <c r="F29" s="55"/>
      <c r="G29" s="60"/>
      <c r="H29" s="106"/>
      <c r="I29" s="106">
        <v>1</v>
      </c>
      <c r="J29" s="43">
        <f t="shared" ref="J29:J33" si="13">SUM(H29:I29)*COST</f>
        <v>531.91489361702133</v>
      </c>
      <c r="K29" s="137">
        <f t="shared" ref="K29:K34" si="14">J29/(1-MARGE)</f>
        <v>531.91489361702133</v>
      </c>
      <c r="L29" s="69"/>
      <c r="M29" s="94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</row>
    <row r="30" spans="2:187" s="10" customFormat="1" ht="20.25" customHeight="1" thickBot="1" x14ac:dyDescent="0.3">
      <c r="B30" s="17"/>
      <c r="C30" s="20"/>
      <c r="D30" s="55"/>
      <c r="E30" s="19" t="s">
        <v>4</v>
      </c>
      <c r="F30" s="55"/>
      <c r="G30" s="60"/>
      <c r="H30" s="106"/>
      <c r="I30" s="106">
        <v>1</v>
      </c>
      <c r="J30" s="43">
        <f t="shared" si="13"/>
        <v>531.91489361702133</v>
      </c>
      <c r="K30" s="140">
        <f t="shared" si="14"/>
        <v>531.91489361702133</v>
      </c>
      <c r="L30" s="66"/>
      <c r="M30" s="92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</row>
    <row r="31" spans="2:187" s="10" customFormat="1" ht="12" thickBot="1" x14ac:dyDescent="0.3">
      <c r="B31" s="13" t="s">
        <v>63</v>
      </c>
      <c r="C31" s="14"/>
      <c r="D31" s="14"/>
      <c r="E31" s="14"/>
      <c r="F31" s="14"/>
      <c r="G31" s="14"/>
      <c r="H31" s="101"/>
      <c r="I31" s="101"/>
      <c r="J31" s="14"/>
      <c r="K31" s="139"/>
      <c r="L31" s="65"/>
      <c r="M31" s="90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</row>
    <row r="32" spans="2:187" s="10" customFormat="1" ht="15" customHeight="1" x14ac:dyDescent="0.25">
      <c r="B32" s="17"/>
      <c r="C32" s="23"/>
      <c r="D32" s="55"/>
      <c r="E32" s="55" t="s">
        <v>5</v>
      </c>
      <c r="F32" s="55"/>
      <c r="G32" s="60"/>
      <c r="H32" s="106"/>
      <c r="I32" s="106">
        <v>1</v>
      </c>
      <c r="J32" s="43">
        <f t="shared" si="13"/>
        <v>531.91489361702133</v>
      </c>
      <c r="K32" s="137">
        <f t="shared" si="14"/>
        <v>531.91489361702133</v>
      </c>
      <c r="L32" s="67"/>
      <c r="M32" s="93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</row>
    <row r="33" spans="2:191" s="10" customFormat="1" ht="15" customHeight="1" thickBot="1" x14ac:dyDescent="0.3">
      <c r="B33" s="17"/>
      <c r="C33" s="20"/>
      <c r="D33" s="55"/>
      <c r="E33" s="19" t="s">
        <v>4</v>
      </c>
      <c r="F33" s="55"/>
      <c r="G33" s="61"/>
      <c r="H33" s="106"/>
      <c r="I33" s="106">
        <v>0.5</v>
      </c>
      <c r="J33" s="43">
        <f t="shared" si="13"/>
        <v>265.95744680851067</v>
      </c>
      <c r="K33" s="137">
        <f t="shared" si="14"/>
        <v>265.95744680851067</v>
      </c>
      <c r="L33" s="66"/>
      <c r="M33" s="92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</row>
    <row r="34" spans="2:191" s="10" customFormat="1" ht="15.75" customHeight="1" thickBot="1" x14ac:dyDescent="0.3">
      <c r="B34" s="50" t="s">
        <v>28</v>
      </c>
      <c r="C34" s="50"/>
      <c r="D34" s="51"/>
      <c r="E34" s="51"/>
      <c r="F34" s="52"/>
      <c r="G34" s="190">
        <v>0.12</v>
      </c>
      <c r="H34" s="83"/>
      <c r="I34" s="83"/>
      <c r="J34" s="84">
        <f>SUM(H7:I33)*G34*COST</f>
        <v>1819.1489361702129</v>
      </c>
      <c r="K34" s="142">
        <f t="shared" si="14"/>
        <v>1819.1489361702129</v>
      </c>
      <c r="L34" s="95"/>
      <c r="M34" s="97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</row>
    <row r="35" spans="2:191" s="10" customFormat="1" ht="15.75" customHeight="1" thickBot="1" x14ac:dyDescent="0.3">
      <c r="B35" s="251" t="s">
        <v>123</v>
      </c>
      <c r="C35" s="252"/>
      <c r="D35" s="252"/>
      <c r="E35" s="252"/>
      <c r="F35" s="253"/>
      <c r="G35" s="190">
        <v>0.03</v>
      </c>
      <c r="H35" s="83"/>
      <c r="I35" s="83"/>
      <c r="J35" s="84">
        <f>SUM(H8:I34)*G35*COST</f>
        <v>446.80851063829789</v>
      </c>
      <c r="K35" s="142">
        <f t="shared" ref="K35" si="15">J35/(1-MARGE)</f>
        <v>446.80851063829789</v>
      </c>
      <c r="L35" s="95"/>
      <c r="M35" s="97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</row>
    <row r="36" spans="2:191" s="10" customFormat="1" ht="22.5" customHeight="1" thickBot="1" x14ac:dyDescent="0.3">
      <c r="B36" s="13" t="s">
        <v>30</v>
      </c>
      <c r="C36" s="14"/>
      <c r="D36" s="14"/>
      <c r="E36" s="14"/>
      <c r="F36" s="30"/>
      <c r="G36" s="53"/>
      <c r="H36" s="85">
        <f>SUM(H7:H34)</f>
        <v>2</v>
      </c>
      <c r="I36" s="85">
        <f>SUM(I7:I34)</f>
        <v>26.5</v>
      </c>
      <c r="J36" s="86">
        <f>SUM(J7:J35)</f>
        <v>17425.531914893614</v>
      </c>
      <c r="K36" s="86">
        <f>SUM(K7:L35)</f>
        <v>17430.531914893614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</row>
    <row r="37" spans="2:191" s="10" customFormat="1" ht="17.25" customHeight="1" thickBot="1" x14ac:dyDescent="0.3">
      <c r="B37" s="70" t="s">
        <v>29</v>
      </c>
      <c r="C37" s="71"/>
      <c r="D37" s="71"/>
      <c r="E37" s="71"/>
      <c r="F37" s="71"/>
      <c r="G37" s="70"/>
      <c r="H37" s="102"/>
      <c r="I37" s="102"/>
      <c r="J37" s="98">
        <f>SUM(L7:L33)*FDEP</f>
        <v>1150</v>
      </c>
      <c r="K37" s="98">
        <f>J37/(1-MARGE)</f>
        <v>1150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</row>
    <row r="38" spans="2:191" s="9" customFormat="1" ht="22.5" customHeight="1" thickBot="1" x14ac:dyDescent="0.3">
      <c r="B38" s="80" t="s">
        <v>134</v>
      </c>
      <c r="C38" s="81"/>
      <c r="D38" s="81"/>
      <c r="E38" s="81"/>
      <c r="F38" s="82"/>
      <c r="G38" s="159"/>
      <c r="H38" s="103"/>
      <c r="I38" s="104"/>
      <c r="J38" s="99">
        <f>J36+J37</f>
        <v>18575.531914893614</v>
      </c>
      <c r="K38" s="99">
        <f>K36+K37</f>
        <v>18580.531914893614</v>
      </c>
    </row>
    <row r="39" spans="2:191" s="9" customFormat="1" ht="14" customHeight="1" x14ac:dyDescent="0.25">
      <c r="B39" s="155"/>
      <c r="C39" s="155"/>
      <c r="D39" s="155"/>
      <c r="E39" s="155"/>
      <c r="F39" s="155"/>
      <c r="G39" s="156"/>
      <c r="H39" s="157"/>
      <c r="I39" s="157"/>
      <c r="J39" s="157"/>
      <c r="K39" s="157"/>
      <c r="L39" s="158"/>
      <c r="M39" s="157"/>
    </row>
    <row r="40" spans="2:191" s="9" customFormat="1" ht="14" customHeight="1" x14ac:dyDescent="0.25">
      <c r="B40" s="155"/>
      <c r="C40" s="155"/>
      <c r="D40" s="155"/>
      <c r="E40" s="155"/>
      <c r="F40" s="155"/>
      <c r="G40" s="156"/>
      <c r="H40" s="157"/>
      <c r="I40" s="157"/>
      <c r="J40" s="157"/>
      <c r="K40" s="157"/>
      <c r="L40" s="158"/>
      <c r="M40" s="157"/>
    </row>
    <row r="41" spans="2:191" s="9" customFormat="1" ht="14" customHeight="1" x14ac:dyDescent="0.25">
      <c r="B41" s="155"/>
      <c r="C41" s="155"/>
      <c r="D41" s="155"/>
      <c r="E41" s="155"/>
      <c r="F41" s="155"/>
      <c r="G41" s="156"/>
      <c r="H41" s="157"/>
      <c r="I41" s="157"/>
      <c r="J41" s="157"/>
      <c r="K41" s="157"/>
      <c r="L41" s="158"/>
      <c r="M41" s="157"/>
    </row>
    <row r="42" spans="2:191" s="9" customFormat="1" ht="14" customHeight="1" x14ac:dyDescent="0.25">
      <c r="B42" s="155"/>
      <c r="C42" s="155"/>
      <c r="D42" s="155"/>
      <c r="E42" s="155"/>
      <c r="F42" s="155"/>
      <c r="G42" s="156"/>
      <c r="H42" s="157"/>
      <c r="I42" s="157"/>
      <c r="J42" s="157"/>
      <c r="K42" s="157"/>
      <c r="L42" s="158"/>
      <c r="M42" s="157"/>
    </row>
    <row r="43" spans="2:191" s="10" customFormat="1" ht="12.75" customHeight="1" x14ac:dyDescent="0.25">
      <c r="B43" s="34" t="s">
        <v>12</v>
      </c>
      <c r="C43" s="32"/>
      <c r="D43" s="33"/>
      <c r="E43" s="33"/>
      <c r="F43" s="33"/>
      <c r="G43" s="33"/>
      <c r="H43" s="105"/>
      <c r="I43" s="105"/>
      <c r="J43" s="33"/>
      <c r="K43" s="33"/>
      <c r="L43" s="33"/>
      <c r="M43" s="33"/>
      <c r="N43" s="9"/>
      <c r="O43" s="9"/>
      <c r="P43" s="25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</row>
    <row r="44" spans="2:191" s="10" customFormat="1" ht="6.75" customHeight="1" x14ac:dyDescent="0.25">
      <c r="B44" s="35"/>
      <c r="C44" s="32"/>
      <c r="D44" s="33"/>
      <c r="E44" s="33"/>
      <c r="F44" s="33"/>
      <c r="G44" s="33"/>
      <c r="H44" s="105"/>
      <c r="I44" s="105"/>
      <c r="J44" s="33"/>
      <c r="K44" s="33"/>
      <c r="L44" s="33"/>
      <c r="M44" s="33"/>
      <c r="N44" s="9"/>
      <c r="O44" s="9"/>
      <c r="P44" s="25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</row>
    <row r="45" spans="2:191" s="10" customFormat="1" ht="12.75" customHeight="1" x14ac:dyDescent="0.25">
      <c r="B45" s="37">
        <v>1</v>
      </c>
      <c r="C45" s="38" t="s">
        <v>13</v>
      </c>
      <c r="D45" s="33"/>
      <c r="E45" s="33"/>
      <c r="F45" s="33"/>
      <c r="G45" s="33"/>
      <c r="H45" s="105"/>
      <c r="I45" s="105"/>
      <c r="J45" s="33"/>
      <c r="K45" s="33"/>
      <c r="L45" s="33"/>
      <c r="M45" s="33"/>
      <c r="N45" s="9"/>
      <c r="O45" s="9"/>
      <c r="P45" s="25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</row>
    <row r="46" spans="2:191" s="10" customFormat="1" ht="12.75" customHeight="1" x14ac:dyDescent="0.25">
      <c r="B46" s="37">
        <v>2</v>
      </c>
      <c r="C46" s="107" t="s">
        <v>22</v>
      </c>
      <c r="D46" s="33"/>
      <c r="E46" s="33"/>
      <c r="F46" s="33"/>
      <c r="G46" s="33"/>
      <c r="H46" s="105"/>
      <c r="I46" s="105"/>
      <c r="J46" s="33"/>
      <c r="K46" s="33"/>
      <c r="L46" s="33"/>
      <c r="M46" s="33"/>
      <c r="N46" s="9"/>
      <c r="O46" s="9"/>
      <c r="P46" s="25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</row>
    <row r="47" spans="2:191" s="10" customFormat="1" ht="12.75" customHeight="1" x14ac:dyDescent="0.25">
      <c r="B47" s="37">
        <v>3</v>
      </c>
      <c r="C47" s="38" t="s">
        <v>11</v>
      </c>
      <c r="D47" s="33"/>
      <c r="E47" s="33"/>
      <c r="F47" s="33"/>
      <c r="G47" s="33"/>
      <c r="H47" s="105"/>
      <c r="I47" s="105"/>
      <c r="J47" s="33"/>
      <c r="K47" s="33"/>
      <c r="L47" s="33"/>
      <c r="M47" s="33"/>
      <c r="N47" s="9"/>
      <c r="O47" s="9"/>
      <c r="P47" s="25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</row>
    <row r="48" spans="2:191" s="10" customFormat="1" ht="12.75" customHeight="1" x14ac:dyDescent="0.25">
      <c r="B48" s="37">
        <v>4</v>
      </c>
      <c r="C48" s="38" t="s">
        <v>67</v>
      </c>
      <c r="D48" s="33"/>
      <c r="E48" s="33"/>
      <c r="F48" s="33"/>
      <c r="G48" s="33"/>
      <c r="H48" s="105"/>
      <c r="I48" s="105"/>
      <c r="J48" s="33"/>
      <c r="K48" s="33"/>
      <c r="L48" s="33"/>
      <c r="M48" s="33"/>
      <c r="N48" s="9"/>
      <c r="O48" s="9"/>
      <c r="P48" s="25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</row>
    <row r="49" spans="2:193" s="10" customFormat="1" ht="12.65" customHeight="1" x14ac:dyDescent="0.25">
      <c r="B49" s="37"/>
      <c r="C49" s="38"/>
      <c r="D49" s="33"/>
      <c r="E49" s="33"/>
      <c r="F49" s="33"/>
      <c r="G49" s="33"/>
      <c r="H49" s="105"/>
      <c r="I49" s="105"/>
      <c r="J49" s="33"/>
      <c r="K49" s="33"/>
      <c r="L49" s="33"/>
      <c r="M49" s="33"/>
      <c r="N49" s="9"/>
      <c r="O49" s="9"/>
      <c r="P49" s="25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</row>
    <row r="50" spans="2:193" s="10" customFormat="1" ht="12" thickBot="1" x14ac:dyDescent="0.3">
      <c r="B50" s="24"/>
      <c r="C50" s="24"/>
      <c r="D50" s="24"/>
      <c r="E50" s="24"/>
      <c r="F50" s="24"/>
      <c r="G50" s="24"/>
      <c r="H50" s="44"/>
      <c r="I50" s="44"/>
      <c r="J50" s="24"/>
      <c r="K50" s="24"/>
      <c r="L50" s="24"/>
      <c r="M50" s="24"/>
      <c r="N50" s="9"/>
      <c r="O50" s="9"/>
      <c r="P50" s="25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</row>
    <row r="51" spans="2:193" s="10" customFormat="1" ht="23.5" thickBot="1" x14ac:dyDescent="0.3">
      <c r="B51" s="7"/>
      <c r="C51" s="7"/>
      <c r="D51" s="7"/>
      <c r="E51" s="7"/>
      <c r="F51" s="31" t="s">
        <v>6</v>
      </c>
      <c r="G51" s="36" t="s">
        <v>58</v>
      </c>
      <c r="H51" s="36" t="s">
        <v>55</v>
      </c>
      <c r="I51" s="46"/>
      <c r="J51" s="7"/>
      <c r="K51" s="7"/>
      <c r="L51" s="7"/>
      <c r="M51" s="7"/>
      <c r="N51" s="9"/>
      <c r="O51" s="9"/>
      <c r="P51" s="25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</row>
    <row r="52" spans="2:193" s="10" customFormat="1" ht="12" thickBot="1" x14ac:dyDescent="0.3">
      <c r="B52" s="26"/>
      <c r="C52" s="7"/>
      <c r="D52" s="7"/>
      <c r="E52" s="7"/>
      <c r="F52" s="27" t="s">
        <v>56</v>
      </c>
      <c r="G52" s="127">
        <f>500/(1-6/100)</f>
        <v>531.91489361702133</v>
      </c>
      <c r="H52" s="128">
        <v>0</v>
      </c>
      <c r="I52" s="46"/>
      <c r="J52" s="7"/>
      <c r="K52" s="7"/>
      <c r="L52" s="7"/>
      <c r="M52" s="7"/>
      <c r="N52" s="9"/>
      <c r="O52" s="9"/>
      <c r="P52" s="25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</row>
    <row r="53" spans="2:193" s="10" customFormat="1" ht="11.5" x14ac:dyDescent="0.25">
      <c r="B53" s="26"/>
      <c r="C53" s="7"/>
      <c r="D53" s="7"/>
      <c r="E53" s="7"/>
      <c r="F53" s="7"/>
      <c r="G53" s="7"/>
      <c r="H53" s="40"/>
      <c r="I53" s="46"/>
      <c r="J53" s="7"/>
      <c r="K53" s="7"/>
      <c r="L53" s="7"/>
      <c r="M53" s="7"/>
      <c r="N53" s="9"/>
      <c r="O53" s="9"/>
      <c r="P53" s="25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</row>
    <row r="54" spans="2:193" s="10" customFormat="1" ht="17.25" customHeight="1" thickBot="1" x14ac:dyDescent="0.3">
      <c r="B54" s="26"/>
      <c r="C54" s="7"/>
      <c r="D54" s="7"/>
      <c r="E54" s="7"/>
      <c r="F54" s="7"/>
      <c r="G54" s="7"/>
      <c r="H54" s="40"/>
      <c r="I54" s="46"/>
      <c r="J54" s="7"/>
      <c r="K54" s="7"/>
      <c r="L54" s="7"/>
      <c r="M54" s="7"/>
      <c r="N54" s="9"/>
      <c r="O54" s="9"/>
      <c r="P54" s="25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</row>
    <row r="55" spans="2:193" ht="35" thickBot="1" x14ac:dyDescent="0.3">
      <c r="F55" s="31" t="s">
        <v>29</v>
      </c>
      <c r="G55" s="36" t="s">
        <v>32</v>
      </c>
      <c r="H55" s="36" t="s">
        <v>31</v>
      </c>
      <c r="I55" s="56"/>
    </row>
    <row r="56" spans="2:193" ht="13" thickBot="1" x14ac:dyDescent="0.3">
      <c r="F56" s="27" t="s">
        <v>18</v>
      </c>
      <c r="G56" s="57">
        <v>200</v>
      </c>
      <c r="H56" s="227">
        <f>SUM(G56:G59)</f>
        <v>230</v>
      </c>
    </row>
    <row r="57" spans="2:193" ht="13" thickBot="1" x14ac:dyDescent="0.3">
      <c r="F57" s="27" t="s">
        <v>19</v>
      </c>
      <c r="G57" s="57">
        <v>0</v>
      </c>
      <c r="H57" s="228"/>
    </row>
    <row r="58" spans="2:193" ht="13" thickBot="1" x14ac:dyDescent="0.3">
      <c r="F58" s="27" t="s">
        <v>20</v>
      </c>
      <c r="G58" s="57">
        <v>30</v>
      </c>
      <c r="H58" s="228"/>
    </row>
    <row r="59" spans="2:193" ht="13" thickBot="1" x14ac:dyDescent="0.3">
      <c r="F59" s="27" t="s">
        <v>21</v>
      </c>
      <c r="G59" s="57">
        <v>0</v>
      </c>
      <c r="H59" s="229"/>
    </row>
  </sheetData>
  <mergeCells count="21">
    <mergeCell ref="H56:H59"/>
    <mergeCell ref="E21:F21"/>
    <mergeCell ref="M3:M4"/>
    <mergeCell ref="B3:F4"/>
    <mergeCell ref="G3:G4"/>
    <mergeCell ref="H3:I3"/>
    <mergeCell ref="L3:L4"/>
    <mergeCell ref="J3:K4"/>
    <mergeCell ref="E19:F19"/>
    <mergeCell ref="E16:F16"/>
    <mergeCell ref="E18:F18"/>
    <mergeCell ref="B35:F35"/>
    <mergeCell ref="E11:F11"/>
    <mergeCell ref="E15:F15"/>
    <mergeCell ref="E12:F12"/>
    <mergeCell ref="E13:F13"/>
    <mergeCell ref="E23:F23"/>
    <mergeCell ref="E22:F22"/>
    <mergeCell ref="E25:F25"/>
    <mergeCell ref="E14:F14"/>
    <mergeCell ref="E20:F20"/>
  </mergeCells>
  <pageMargins left="0.43307086614173229" right="0.23622047244094491" top="0.62992125984251968" bottom="0.47244094488188981" header="0.27559055118110237" footer="0.19685039370078741"/>
  <pageSetup paperSize="9" scale="64" orientation="landscape" r:id="rId1"/>
  <headerFooter alignWithMargins="0">
    <oddHeader>&amp;CBPU Groupement SPIE- VIZELIA&amp;R&amp;D</oddHeader>
    <oddFooter>&amp;L&amp;B Confidentiel&amp;B&amp;C&amp;D&amp;RPage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G13"/>
  <sheetViews>
    <sheetView zoomScale="80" zoomScaleNormal="80" workbookViewId="0">
      <selection activeCell="C5" sqref="C5"/>
    </sheetView>
  </sheetViews>
  <sheetFormatPr baseColWidth="10" defaultColWidth="11.54296875" defaultRowHeight="14.5" x14ac:dyDescent="0.35"/>
  <cols>
    <col min="1" max="1" width="1.6328125" style="110" customWidth="1"/>
    <col min="2" max="2" width="15.453125" style="110" customWidth="1"/>
    <col min="3" max="3" width="11.54296875" style="110"/>
    <col min="4" max="4" width="26.81640625" style="110" customWidth="1"/>
    <col min="5" max="5" width="11.54296875" style="110"/>
    <col min="6" max="7" width="11.54296875" style="110" customWidth="1"/>
    <col min="8" max="8" width="18.90625" style="110" customWidth="1"/>
    <col min="9" max="9" width="11.54296875" style="110" hidden="1" customWidth="1"/>
    <col min="10" max="10" width="18.36328125" style="110" customWidth="1"/>
    <col min="11" max="16384" width="11.54296875" style="110"/>
  </cols>
  <sheetData>
    <row r="1" spans="2:189" s="10" customFormat="1" ht="22.5" customHeight="1" x14ac:dyDescent="0.25">
      <c r="B1" s="5" t="s">
        <v>40</v>
      </c>
      <c r="C1" s="6"/>
      <c r="D1" s="6"/>
      <c r="E1" s="6"/>
      <c r="F1" s="6"/>
      <c r="G1" s="6"/>
      <c r="H1" s="7"/>
      <c r="I1" s="7"/>
      <c r="J1" s="7"/>
      <c r="K1" s="7"/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</row>
    <row r="3" spans="2:189" ht="15" thickBot="1" x14ac:dyDescent="0.4"/>
    <row r="4" spans="2:189" ht="15" thickBot="1" x14ac:dyDescent="0.4">
      <c r="B4" s="111" t="s">
        <v>41</v>
      </c>
      <c r="C4" s="112">
        <v>0</v>
      </c>
    </row>
    <row r="6" spans="2:189" ht="15" thickBot="1" x14ac:dyDescent="0.4"/>
    <row r="7" spans="2:189" ht="15" customHeight="1" thickBot="1" x14ac:dyDescent="0.4">
      <c r="C7" s="266" t="s">
        <v>42</v>
      </c>
      <c r="D7" s="267"/>
      <c r="E7" s="267"/>
      <c r="F7" s="267"/>
      <c r="G7" s="267"/>
      <c r="H7" s="267"/>
      <c r="I7" s="267"/>
      <c r="J7" s="267"/>
    </row>
    <row r="8" spans="2:189" ht="18" customHeight="1" x14ac:dyDescent="0.35">
      <c r="C8" s="268" t="s">
        <v>43</v>
      </c>
      <c r="D8" s="269"/>
      <c r="E8" s="272" t="s">
        <v>44</v>
      </c>
      <c r="F8" s="160" t="s">
        <v>45</v>
      </c>
      <c r="G8" s="272" t="s">
        <v>46</v>
      </c>
      <c r="H8" s="274" t="s">
        <v>83</v>
      </c>
      <c r="I8" s="274"/>
      <c r="J8" s="143" t="s">
        <v>47</v>
      </c>
    </row>
    <row r="9" spans="2:189" ht="15" thickBot="1" x14ac:dyDescent="0.4">
      <c r="C9" s="270"/>
      <c r="D9" s="271"/>
      <c r="E9" s="273"/>
      <c r="F9" s="161" t="s">
        <v>48</v>
      </c>
      <c r="G9" s="273"/>
      <c r="H9" s="162" t="s">
        <v>49</v>
      </c>
      <c r="I9" s="163" t="s">
        <v>50</v>
      </c>
      <c r="J9" s="123" t="s">
        <v>51</v>
      </c>
    </row>
    <row r="10" spans="2:189" ht="21" customHeight="1" thickBot="1" x14ac:dyDescent="0.4">
      <c r="B10" s="113" t="s">
        <v>52</v>
      </c>
      <c r="C10" s="256" t="s">
        <v>125</v>
      </c>
      <c r="D10" s="257"/>
      <c r="E10" s="260">
        <v>96</v>
      </c>
      <c r="F10" s="262">
        <v>1</v>
      </c>
      <c r="G10" s="114">
        <v>22</v>
      </c>
      <c r="H10" s="115">
        <f>G10*E10</f>
        <v>2112</v>
      </c>
      <c r="I10" s="116">
        <f>H10*1.196</f>
        <v>2525.9519999999998</v>
      </c>
      <c r="J10" s="117">
        <f>H10*F10</f>
        <v>2112</v>
      </c>
    </row>
    <row r="11" spans="2:189" ht="21" customHeight="1" thickBot="1" x14ac:dyDescent="0.4">
      <c r="B11" s="118" t="s">
        <v>53</v>
      </c>
      <c r="C11" s="258"/>
      <c r="D11" s="259"/>
      <c r="E11" s="261"/>
      <c r="F11" s="263"/>
      <c r="G11" s="119">
        <f>G10/(1-C4)</f>
        <v>22</v>
      </c>
      <c r="H11" s="164">
        <f>E10*G11</f>
        <v>2112</v>
      </c>
      <c r="I11" s="120">
        <f>H11*1.196</f>
        <v>2525.9519999999998</v>
      </c>
      <c r="J11" s="121">
        <f>H11*F10</f>
        <v>2112</v>
      </c>
    </row>
    <row r="13" spans="2:189" ht="15" hidden="1" thickBot="1" x14ac:dyDescent="0.4">
      <c r="C13" s="264" t="s">
        <v>59</v>
      </c>
      <c r="D13" s="265"/>
      <c r="E13" s="265"/>
      <c r="F13" s="265"/>
      <c r="G13" s="265"/>
      <c r="H13" s="265"/>
      <c r="I13" s="265"/>
      <c r="J13" s="265"/>
    </row>
  </sheetData>
  <mergeCells count="9">
    <mergeCell ref="C10:D11"/>
    <mergeCell ref="E10:E11"/>
    <mergeCell ref="F10:F11"/>
    <mergeCell ref="C13:J13"/>
    <mergeCell ref="C7:J7"/>
    <mergeCell ref="C8:D9"/>
    <mergeCell ref="E8:E9"/>
    <mergeCell ref="G8:G9"/>
    <mergeCell ref="H8:I8"/>
  </mergeCells>
  <pageMargins left="0.70866141732283472" right="0.70866141732283472" top="0.55118110236220474" bottom="0.55118110236220474" header="0.31496062992125984" footer="0.31496062992125984"/>
  <pageSetup paperSize="9" scale="75" orientation="landscape" r:id="rId1"/>
  <headerFooter>
    <oddHeader>&amp;CEnergy Operation - Grille de chiffrage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S21"/>
  <sheetViews>
    <sheetView zoomScale="90" zoomScaleNormal="90" workbookViewId="0">
      <selection activeCell="B29" sqref="B29"/>
    </sheetView>
  </sheetViews>
  <sheetFormatPr baseColWidth="10" defaultRowHeight="12.5" x14ac:dyDescent="0.25"/>
  <cols>
    <col min="1" max="1" width="24" customWidth="1"/>
    <col min="2" max="2" width="45.81640625" customWidth="1"/>
    <col min="3" max="19" width="5" customWidth="1"/>
  </cols>
  <sheetData>
    <row r="5" spans="1:19" ht="13" thickBot="1" x14ac:dyDescent="0.3"/>
    <row r="6" spans="1:19" ht="13.75" customHeight="1" thickBot="1" x14ac:dyDescent="0.5">
      <c r="A6" s="165"/>
      <c r="B6" s="166"/>
      <c r="C6" s="275" t="s">
        <v>84</v>
      </c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7"/>
    </row>
    <row r="7" spans="1:19" ht="16.25" customHeight="1" thickBot="1" x14ac:dyDescent="0.5">
      <c r="A7" s="165"/>
      <c r="B7" s="166"/>
      <c r="C7" s="278" t="s">
        <v>85</v>
      </c>
      <c r="D7" s="279"/>
      <c r="E7" s="279"/>
      <c r="F7" s="279"/>
      <c r="G7" s="280"/>
      <c r="H7" s="281" t="s">
        <v>86</v>
      </c>
      <c r="I7" s="279"/>
      <c r="J7" s="279"/>
      <c r="K7" s="280"/>
      <c r="L7" s="281" t="s">
        <v>87</v>
      </c>
      <c r="M7" s="279"/>
      <c r="N7" s="279"/>
      <c r="O7" s="279"/>
      <c r="P7" s="281" t="s">
        <v>115</v>
      </c>
      <c r="Q7" s="279"/>
      <c r="R7" s="279"/>
      <c r="S7" s="282"/>
    </row>
    <row r="8" spans="1:19" ht="23" thickBot="1" x14ac:dyDescent="0.5">
      <c r="A8" s="167"/>
      <c r="B8" s="186"/>
      <c r="C8" s="187" t="s">
        <v>88</v>
      </c>
      <c r="D8" s="168" t="s">
        <v>89</v>
      </c>
      <c r="E8" s="168" t="s">
        <v>90</v>
      </c>
      <c r="F8" s="168" t="s">
        <v>91</v>
      </c>
      <c r="G8" s="168" t="s">
        <v>92</v>
      </c>
      <c r="H8" s="168" t="s">
        <v>93</v>
      </c>
      <c r="I8" s="168" t="s">
        <v>94</v>
      </c>
      <c r="J8" s="168" t="s">
        <v>95</v>
      </c>
      <c r="K8" s="168" t="s">
        <v>96</v>
      </c>
      <c r="L8" s="168" t="s">
        <v>97</v>
      </c>
      <c r="M8" s="168" t="s">
        <v>98</v>
      </c>
      <c r="N8" s="168" t="s">
        <v>99</v>
      </c>
      <c r="O8" s="189" t="s">
        <v>100</v>
      </c>
      <c r="P8" s="168" t="s">
        <v>116</v>
      </c>
      <c r="Q8" s="168" t="s">
        <v>117</v>
      </c>
      <c r="R8" s="168" t="s">
        <v>118</v>
      </c>
      <c r="S8" s="169" t="s">
        <v>119</v>
      </c>
    </row>
    <row r="9" spans="1:19" ht="13" x14ac:dyDescent="0.25">
      <c r="A9" s="283" t="s">
        <v>126</v>
      </c>
      <c r="B9" s="170" t="s">
        <v>101</v>
      </c>
      <c r="C9" s="180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91"/>
      <c r="P9" s="181"/>
      <c r="Q9" s="181"/>
      <c r="R9" s="181"/>
      <c r="S9" s="182"/>
    </row>
    <row r="10" spans="1:19" ht="13" x14ac:dyDescent="0.25">
      <c r="A10" s="284"/>
      <c r="B10" s="171" t="s">
        <v>102</v>
      </c>
      <c r="C10" s="172"/>
      <c r="D10" s="173"/>
      <c r="E10" s="173"/>
      <c r="F10" s="174"/>
      <c r="G10" s="173"/>
      <c r="H10" s="173"/>
      <c r="I10" s="173"/>
      <c r="J10" s="173"/>
      <c r="K10" s="173"/>
      <c r="L10" s="173"/>
      <c r="M10" s="173"/>
      <c r="N10" s="173"/>
      <c r="O10" s="192"/>
      <c r="P10" s="173"/>
      <c r="Q10" s="173"/>
      <c r="R10" s="173"/>
      <c r="S10" s="175"/>
    </row>
    <row r="11" spans="1:19" ht="13" x14ac:dyDescent="0.25">
      <c r="A11" s="284"/>
      <c r="B11" s="171" t="s">
        <v>103</v>
      </c>
      <c r="C11" s="172"/>
      <c r="D11" s="173"/>
      <c r="E11" s="173"/>
      <c r="F11" s="173"/>
      <c r="G11" s="174"/>
      <c r="H11" s="174"/>
      <c r="I11" s="173"/>
      <c r="J11" s="173"/>
      <c r="K11" s="173"/>
      <c r="L11" s="173"/>
      <c r="M11" s="173"/>
      <c r="N11" s="173"/>
      <c r="O11" s="192"/>
      <c r="P11" s="173"/>
      <c r="Q11" s="173"/>
      <c r="R11" s="173"/>
      <c r="S11" s="175"/>
    </row>
    <row r="12" spans="1:19" ht="13" x14ac:dyDescent="0.25">
      <c r="A12" s="284"/>
      <c r="B12" s="176" t="s">
        <v>104</v>
      </c>
      <c r="C12" s="183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93"/>
      <c r="P12" s="184"/>
      <c r="Q12" s="184"/>
      <c r="R12" s="184"/>
      <c r="S12" s="185"/>
    </row>
    <row r="13" spans="1:19" ht="13" x14ac:dyDescent="0.25">
      <c r="A13" s="284"/>
      <c r="B13" s="171" t="s">
        <v>105</v>
      </c>
      <c r="C13" s="172"/>
      <c r="D13" s="173"/>
      <c r="E13" s="173"/>
      <c r="F13" s="173"/>
      <c r="G13" s="173"/>
      <c r="H13" s="173"/>
      <c r="I13" s="174"/>
      <c r="J13" s="173"/>
      <c r="K13" s="173"/>
      <c r="L13" s="173"/>
      <c r="M13" s="173"/>
      <c r="N13" s="173"/>
      <c r="O13" s="192"/>
      <c r="P13" s="173"/>
      <c r="Q13" s="173"/>
      <c r="R13" s="173"/>
      <c r="S13" s="175"/>
    </row>
    <row r="14" spans="1:19" ht="25" x14ac:dyDescent="0.25">
      <c r="A14" s="284"/>
      <c r="B14" s="171" t="s">
        <v>120</v>
      </c>
      <c r="C14" s="172"/>
      <c r="D14" s="173"/>
      <c r="E14" s="173"/>
      <c r="F14" s="173"/>
      <c r="G14" s="173"/>
      <c r="H14" s="173"/>
      <c r="I14" s="174"/>
      <c r="J14" s="174"/>
      <c r="K14" s="173"/>
      <c r="L14" s="173"/>
      <c r="M14" s="173"/>
      <c r="N14" s="173"/>
      <c r="O14" s="192"/>
      <c r="P14" s="173"/>
      <c r="Q14" s="173"/>
      <c r="R14" s="173"/>
      <c r="S14" s="175"/>
    </row>
    <row r="15" spans="1:19" ht="13" x14ac:dyDescent="0.25">
      <c r="A15" s="284"/>
      <c r="B15" s="171" t="s">
        <v>106</v>
      </c>
      <c r="C15" s="172"/>
      <c r="D15" s="173"/>
      <c r="E15" s="173"/>
      <c r="F15" s="173"/>
      <c r="G15" s="173"/>
      <c r="H15" s="173"/>
      <c r="I15" s="173"/>
      <c r="J15" s="173"/>
      <c r="K15" s="174"/>
      <c r="L15" s="174"/>
      <c r="M15" s="174"/>
      <c r="N15" s="173"/>
      <c r="O15" s="192"/>
      <c r="P15" s="173"/>
      <c r="Q15" s="173"/>
      <c r="R15" s="173"/>
      <c r="S15" s="175"/>
    </row>
    <row r="16" spans="1:19" ht="13" x14ac:dyDescent="0.25">
      <c r="A16" s="284"/>
      <c r="B16" s="171" t="s">
        <v>9</v>
      </c>
      <c r="C16" s="172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4"/>
      <c r="O16" s="192"/>
      <c r="P16" s="173"/>
      <c r="Q16" s="173"/>
      <c r="R16" s="173"/>
      <c r="S16" s="175"/>
    </row>
    <row r="17" spans="1:19" ht="13" x14ac:dyDescent="0.25">
      <c r="A17" s="284"/>
      <c r="B17" s="176" t="s">
        <v>107</v>
      </c>
      <c r="C17" s="183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5"/>
    </row>
    <row r="18" spans="1:19" ht="13" x14ac:dyDescent="0.25">
      <c r="A18" s="284"/>
      <c r="B18" s="171" t="s">
        <v>108</v>
      </c>
      <c r="C18" s="172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4"/>
      <c r="P18" s="173"/>
      <c r="Q18" s="194"/>
      <c r="R18" s="194"/>
      <c r="S18" s="175"/>
    </row>
    <row r="19" spans="1:19" ht="13" x14ac:dyDescent="0.25">
      <c r="A19" s="284"/>
      <c r="B19" s="171" t="s">
        <v>109</v>
      </c>
      <c r="C19" s="172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4"/>
      <c r="P19" s="174"/>
      <c r="Q19" s="174"/>
      <c r="R19" s="194"/>
      <c r="S19" s="175"/>
    </row>
    <row r="20" spans="1:19" ht="13" x14ac:dyDescent="0.25">
      <c r="A20" s="284"/>
      <c r="B20" s="176" t="s">
        <v>110</v>
      </c>
      <c r="C20" s="183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93"/>
      <c r="P20" s="184"/>
      <c r="Q20" s="184"/>
      <c r="R20" s="184"/>
      <c r="S20" s="185"/>
    </row>
    <row r="21" spans="1:19" ht="13.5" thickBot="1" x14ac:dyDescent="0.3">
      <c r="A21" s="285"/>
      <c r="B21" s="177" t="s">
        <v>111</v>
      </c>
      <c r="C21" s="178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96"/>
      <c r="S21" s="195"/>
    </row>
  </sheetData>
  <mergeCells count="6">
    <mergeCell ref="C6:S6"/>
    <mergeCell ref="C7:G7"/>
    <mergeCell ref="H7:K7"/>
    <mergeCell ref="P7:S7"/>
    <mergeCell ref="A9:A21"/>
    <mergeCell ref="L7:O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6</vt:i4>
      </vt:variant>
    </vt:vector>
  </HeadingPairs>
  <TitlesOfParts>
    <vt:vector size="10" baseType="lpstr">
      <vt:lpstr>Synthèse</vt:lpstr>
      <vt:lpstr>Prestations Logiciel</vt:lpstr>
      <vt:lpstr>Abonnement Saas</vt:lpstr>
      <vt:lpstr>Planning</vt:lpstr>
      <vt:lpstr>COST</vt:lpstr>
      <vt:lpstr>'Prestations Logiciel'!CPS</vt:lpstr>
      <vt:lpstr>'Prestations Logiciel'!FDEP</vt:lpstr>
      <vt:lpstr>MARGE</vt:lpstr>
      <vt:lpstr>'Abonnement Saas'!Zone_d_impression</vt:lpstr>
      <vt:lpstr>'Prestations Logiciel'!Zone_d_impression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Bernardino Gomes</dc:creator>
  <cp:lastModifiedBy>Perrin François</cp:lastModifiedBy>
  <cp:lastPrinted>2009-04-29T15:44:08Z</cp:lastPrinted>
  <dcterms:created xsi:type="dcterms:W3CDTF">2004-10-25T14:29:15Z</dcterms:created>
  <dcterms:modified xsi:type="dcterms:W3CDTF">2020-04-22T15:52:13Z</dcterms:modified>
</cp:coreProperties>
</file>