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RPF\Dossiers1_2_3\documents schneider\Projet_Axter\Chiffrage\"/>
    </mc:Choice>
  </mc:AlternateContent>
  <xr:revisionPtr revIDLastSave="0" documentId="13_ncr:1_{B658ADBC-6700-4C91-9DC4-636C92B533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K57" i="1" s="1"/>
  <c r="H57" i="1"/>
  <c r="G57" i="1"/>
  <c r="J60" i="1"/>
  <c r="K60" i="1" s="1"/>
  <c r="H60" i="1"/>
  <c r="G60" i="1"/>
  <c r="J56" i="1"/>
  <c r="K56" i="1" s="1"/>
  <c r="H56" i="1"/>
  <c r="J59" i="1"/>
  <c r="H59" i="1"/>
  <c r="G59" i="1"/>
  <c r="J58" i="1"/>
  <c r="H58" i="1"/>
  <c r="G58" i="1"/>
  <c r="G56" i="1"/>
  <c r="J55" i="1"/>
  <c r="H55" i="1"/>
  <c r="G55" i="1"/>
  <c r="J51" i="1"/>
  <c r="H51" i="1"/>
  <c r="G51" i="1"/>
  <c r="H48" i="1"/>
  <c r="H49" i="1" s="1"/>
  <c r="H47" i="1"/>
  <c r="E48" i="1"/>
  <c r="J48" i="1" s="1"/>
  <c r="G47" i="1"/>
  <c r="J47" i="1"/>
  <c r="K47" i="1" s="1"/>
  <c r="K48" i="1" l="1"/>
  <c r="J49" i="1"/>
  <c r="K49" i="1" s="1"/>
  <c r="G48" i="1"/>
  <c r="K58" i="1"/>
  <c r="K51" i="1"/>
  <c r="K59" i="1"/>
  <c r="J61" i="1"/>
  <c r="H61" i="1"/>
  <c r="K55" i="1"/>
  <c r="K61" i="1" l="1"/>
  <c r="J38" i="1" l="1"/>
  <c r="K38" i="1" s="1"/>
  <c r="H38" i="1"/>
  <c r="G38" i="1"/>
  <c r="G32" i="1"/>
  <c r="J32" i="1"/>
  <c r="H32" i="1"/>
  <c r="J31" i="1"/>
  <c r="J33" i="1" s="1"/>
  <c r="H31" i="1"/>
  <c r="H33" i="1" s="1"/>
  <c r="G31" i="1"/>
  <c r="K31" i="1" l="1"/>
  <c r="K32" i="1"/>
  <c r="J37" i="1"/>
  <c r="H37" i="1"/>
  <c r="J36" i="1"/>
  <c r="J39" i="1" s="1"/>
  <c r="H36" i="1"/>
  <c r="G36" i="1"/>
  <c r="J22" i="1"/>
  <c r="H22" i="1"/>
  <c r="G22" i="1"/>
  <c r="J21" i="1"/>
  <c r="H21" i="1"/>
  <c r="G21" i="1"/>
  <c r="J17" i="1"/>
  <c r="H17" i="1"/>
  <c r="G17" i="1"/>
  <c r="J23" i="1"/>
  <c r="H23" i="1"/>
  <c r="G23" i="1"/>
  <c r="J20" i="1"/>
  <c r="H20" i="1"/>
  <c r="G20" i="1"/>
  <c r="J19" i="1"/>
  <c r="H19" i="1"/>
  <c r="G19" i="1"/>
  <c r="J18" i="1"/>
  <c r="H18" i="1"/>
  <c r="G18" i="1"/>
  <c r="G16" i="1"/>
  <c r="H16" i="1"/>
  <c r="J16" i="1"/>
  <c r="J15" i="1"/>
  <c r="H15" i="1"/>
  <c r="G15" i="1"/>
  <c r="J9" i="1"/>
  <c r="J10" i="1"/>
  <c r="J11" i="1"/>
  <c r="J8" i="1"/>
  <c r="G9" i="1"/>
  <c r="G10" i="1"/>
  <c r="G11" i="1"/>
  <c r="G8" i="1"/>
  <c r="H11" i="1"/>
  <c r="H10" i="1"/>
  <c r="H9" i="1"/>
  <c r="H8" i="1"/>
  <c r="H39" i="1" l="1"/>
  <c r="K37" i="1"/>
  <c r="K11" i="1"/>
  <c r="K17" i="1"/>
  <c r="K36" i="1"/>
  <c r="K10" i="1"/>
  <c r="K9" i="1"/>
  <c r="K20" i="1"/>
  <c r="K22" i="1"/>
  <c r="K21" i="1"/>
  <c r="K8" i="1"/>
  <c r="K23" i="1"/>
  <c r="K15" i="1"/>
  <c r="H24" i="1"/>
  <c r="K18" i="1"/>
  <c r="K19" i="1"/>
  <c r="J24" i="1"/>
  <c r="K16" i="1"/>
  <c r="K39" i="1" l="1"/>
  <c r="K24" i="1"/>
  <c r="H7" i="1" l="1"/>
  <c r="J7" i="1"/>
  <c r="J6" i="1"/>
  <c r="H6" i="1"/>
  <c r="J5" i="1"/>
  <c r="K5" i="1" s="1"/>
  <c r="H5" i="1"/>
  <c r="J4" i="1"/>
  <c r="H4" i="1"/>
  <c r="K6" i="1" l="1"/>
  <c r="H12" i="1"/>
  <c r="H26" i="1" s="1"/>
  <c r="K4" i="1"/>
  <c r="J12" i="1"/>
  <c r="J26" i="1" s="1"/>
  <c r="K7" i="1"/>
  <c r="K26" i="1" l="1"/>
  <c r="K12" i="1"/>
  <c r="H41" i="1"/>
  <c r="J41" i="1"/>
  <c r="K33" i="1"/>
  <c r="XFD33" i="1" s="1"/>
  <c r="K41" i="1" l="1"/>
</calcChain>
</file>

<file path=xl/sharedStrings.xml><?xml version="1.0" encoding="utf-8"?>
<sst xmlns="http://schemas.openxmlformats.org/spreadsheetml/2006/main" count="96" uniqueCount="57">
  <si>
    <t>Architecture de comptage</t>
  </si>
  <si>
    <t>Désignation</t>
  </si>
  <si>
    <t>Ref</t>
  </si>
  <si>
    <t>Compteur elec Modbus</t>
  </si>
  <si>
    <t>A9MEM3250</t>
  </si>
  <si>
    <t>Tarif</t>
  </si>
  <si>
    <t>Cession</t>
  </si>
  <si>
    <t>Prix de revient</t>
  </si>
  <si>
    <t>Quantité</t>
  </si>
  <si>
    <t>Coût</t>
  </si>
  <si>
    <t>Taux de vente</t>
  </si>
  <si>
    <t>Vente</t>
  </si>
  <si>
    <t>Marge</t>
  </si>
  <si>
    <t>Concentrateur SIM Modbus</t>
  </si>
  <si>
    <t>METSIM10M</t>
  </si>
  <si>
    <t>Passerelle Ethernet/modbus</t>
  </si>
  <si>
    <t>EGX100MG1</t>
  </si>
  <si>
    <t>Switch 5 ports</t>
  </si>
  <si>
    <t>TCSESU053FN0</t>
  </si>
  <si>
    <t>Collecteur impulsion 1 entrée</t>
  </si>
  <si>
    <t>WRT4211</t>
  </si>
  <si>
    <t>Collecteur impulsion 2 entrées</t>
  </si>
  <si>
    <t>WR4200</t>
  </si>
  <si>
    <t>Collecteur radio Modbus</t>
  </si>
  <si>
    <t>WRT4212</t>
  </si>
  <si>
    <t>Collecteur impulsion 1 entrée ATEX</t>
  </si>
  <si>
    <t>WRT4214</t>
  </si>
  <si>
    <t>Validation du bon fonctionnement archi existante</t>
  </si>
  <si>
    <t>Matériel</t>
  </si>
  <si>
    <t>Prestation</t>
  </si>
  <si>
    <t>Validatio n architecture de comptage + CR</t>
  </si>
  <si>
    <t xml:space="preserve">Paramétrage et configuration matériel </t>
  </si>
  <si>
    <t>Essai de bon fonctionnement</t>
  </si>
  <si>
    <t>Pilotage et gestion de projet</t>
  </si>
  <si>
    <t>Compte rendu et architecture</t>
  </si>
  <si>
    <t>Déplacement A/R</t>
  </si>
  <si>
    <t>Hébergement</t>
  </si>
  <si>
    <t>Assistance installateur</t>
  </si>
  <si>
    <t>Total matériel</t>
  </si>
  <si>
    <t>Total prestation</t>
  </si>
  <si>
    <t>Total matériel et prestation</t>
  </si>
  <si>
    <t>Power Monitoring Expert</t>
  </si>
  <si>
    <t>Sous traitance Bureau central</t>
  </si>
  <si>
    <t>Déplacement Hébergement</t>
  </si>
  <si>
    <t>Pilotage</t>
  </si>
  <si>
    <t>Licences PME</t>
  </si>
  <si>
    <t xml:space="preserve">Poste supervision et licences </t>
  </si>
  <si>
    <t>Energy Operation</t>
  </si>
  <si>
    <t>Capex</t>
  </si>
  <si>
    <t>Pilotage 15%</t>
  </si>
  <si>
    <t>Contrat de service</t>
  </si>
  <si>
    <t>Opex</t>
  </si>
  <si>
    <t>Concentrateur COMX200</t>
  </si>
  <si>
    <t>Configuration données</t>
  </si>
  <si>
    <t>Essai mise en service</t>
  </si>
  <si>
    <t>Solution alternative (sans PME)</t>
  </si>
  <si>
    <t>confidentiel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</si>
</sst>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1"/>
  <sheetViews>
    <sheetView tabSelected="1" workbookViewId="0">
      <selection activeCell="L54" sqref="L54"/>
    </sheetView>
  </sheetViews>
  <sheetFormatPr baseColWidth="10" defaultColWidth="11.453125" defaultRowHeight="10.5" x14ac:dyDescent="0.25"/>
  <cols>
    <col min="1" max="1" width="11.453125" style="1"/>
    <col min="2" max="2" width="35" style="1" bestFit="1" customWidth="1"/>
    <col min="3" max="16384" width="11.453125" style="1"/>
  </cols>
  <sheetData>
    <row r="1" spans="1:11" x14ac:dyDescent="0.25">
      <c r="A1" s="5" t="s">
        <v>0</v>
      </c>
    </row>
    <row r="2" spans="1:11" x14ac:dyDescent="0.25">
      <c r="B2" s="5" t="s">
        <v>28</v>
      </c>
    </row>
    <row r="3" spans="1:11" x14ac:dyDescent="0.25">
      <c r="B3" s="1" t="s">
        <v>1</v>
      </c>
      <c r="C3" s="4" t="s">
        <v>2</v>
      </c>
      <c r="D3" s="4" t="s">
        <v>8</v>
      </c>
      <c r="E3" s="4" t="s">
        <v>5</v>
      </c>
      <c r="F3" s="4" t="s">
        <v>6</v>
      </c>
      <c r="G3" s="4" t="s">
        <v>7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x14ac:dyDescent="0.25">
      <c r="B4" s="1" t="s">
        <v>3</v>
      </c>
      <c r="C4" s="1" t="s">
        <v>4</v>
      </c>
      <c r="D4" s="2">
        <v>22</v>
      </c>
      <c r="E4" s="1">
        <v>551</v>
      </c>
      <c r="F4" s="1">
        <v>159</v>
      </c>
      <c r="G4" s="1">
        <v>88</v>
      </c>
      <c r="H4" s="1">
        <f t="shared" ref="H4:H11" si="0">D4*E4*F4/1000</f>
        <v>1927.3979999999999</v>
      </c>
      <c r="I4" s="2" t="s">
        <v>56</v>
      </c>
      <c r="J4" s="1" t="e">
        <f>D4*I4*E4/1000</f>
        <v>#VALUE!</v>
      </c>
      <c r="K4" s="3" t="e">
        <f>(J4-H4)/J4</f>
        <v>#VALUE!</v>
      </c>
    </row>
    <row r="5" spans="1:11" x14ac:dyDescent="0.25">
      <c r="B5" s="1" t="s">
        <v>13</v>
      </c>
      <c r="C5" s="1" t="s">
        <v>14</v>
      </c>
      <c r="D5" s="1">
        <v>2</v>
      </c>
      <c r="E5" s="1">
        <v>850</v>
      </c>
      <c r="F5" s="1">
        <v>129</v>
      </c>
      <c r="G5" s="1">
        <v>110</v>
      </c>
      <c r="H5" s="1">
        <f t="shared" si="0"/>
        <v>219.3</v>
      </c>
      <c r="I5" s="2" t="s">
        <v>56</v>
      </c>
      <c r="J5" s="1" t="e">
        <f>D5*I5*E5/1000</f>
        <v>#VALUE!</v>
      </c>
      <c r="K5" s="3" t="e">
        <f>(J5-H5)/J5</f>
        <v>#VALUE!</v>
      </c>
    </row>
    <row r="6" spans="1:11" x14ac:dyDescent="0.25">
      <c r="B6" s="1" t="s">
        <v>15</v>
      </c>
      <c r="C6" s="1" t="s">
        <v>16</v>
      </c>
      <c r="D6" s="1">
        <v>5</v>
      </c>
      <c r="E6" s="1">
        <v>1332</v>
      </c>
      <c r="F6" s="1">
        <v>128</v>
      </c>
      <c r="G6" s="1">
        <v>172</v>
      </c>
      <c r="H6" s="1">
        <f t="shared" si="0"/>
        <v>852.48</v>
      </c>
      <c r="I6" s="2" t="s">
        <v>56</v>
      </c>
      <c r="J6" s="1" t="e">
        <f>D6*I6*E6/1000</f>
        <v>#VALUE!</v>
      </c>
      <c r="K6" s="3" t="e">
        <f>(J6-H6)/J6</f>
        <v>#VALUE!</v>
      </c>
    </row>
    <row r="7" spans="1:11" x14ac:dyDescent="0.25">
      <c r="B7" s="1" t="s">
        <v>17</v>
      </c>
      <c r="C7" s="1" t="s">
        <v>18</v>
      </c>
      <c r="D7" s="1">
        <v>3</v>
      </c>
      <c r="E7" s="1">
        <v>113</v>
      </c>
      <c r="F7" s="1">
        <v>321</v>
      </c>
      <c r="G7" s="1">
        <v>36</v>
      </c>
      <c r="H7" s="1">
        <f t="shared" si="0"/>
        <v>108.819</v>
      </c>
      <c r="I7" s="2" t="s">
        <v>56</v>
      </c>
      <c r="J7" s="1" t="e">
        <f>D7*I7*E7/1000</f>
        <v>#VALUE!</v>
      </c>
      <c r="K7" s="3" t="e">
        <f>(J7-H7)/J7</f>
        <v>#VALUE!</v>
      </c>
    </row>
    <row r="8" spans="1:11" x14ac:dyDescent="0.25">
      <c r="B8" s="1" t="s">
        <v>19</v>
      </c>
      <c r="C8" s="1" t="s">
        <v>20</v>
      </c>
      <c r="D8" s="1">
        <v>3</v>
      </c>
      <c r="E8" s="1">
        <v>100</v>
      </c>
      <c r="F8" s="1">
        <v>1000</v>
      </c>
      <c r="G8" s="1">
        <f>E8*F8</f>
        <v>100000</v>
      </c>
      <c r="H8" s="1">
        <f t="shared" si="0"/>
        <v>300</v>
      </c>
      <c r="I8" s="2" t="s">
        <v>56</v>
      </c>
      <c r="J8" s="1" t="e">
        <f>D8*I8*E8/1000</f>
        <v>#VALUE!</v>
      </c>
      <c r="K8" s="3" t="e">
        <f t="shared" ref="K8:K12" si="1">(J8-H8)/J8</f>
        <v>#VALUE!</v>
      </c>
    </row>
    <row r="9" spans="1:11" x14ac:dyDescent="0.25">
      <c r="B9" s="1" t="s">
        <v>21</v>
      </c>
      <c r="C9" s="1" t="s">
        <v>24</v>
      </c>
      <c r="D9" s="1">
        <v>1</v>
      </c>
      <c r="E9" s="1">
        <v>100</v>
      </c>
      <c r="F9" s="1">
        <v>1000</v>
      </c>
      <c r="G9" s="1">
        <f t="shared" ref="G9:G11" si="2">E9*F9</f>
        <v>100000</v>
      </c>
      <c r="H9" s="1">
        <f t="shared" si="0"/>
        <v>100</v>
      </c>
      <c r="I9" s="2" t="s">
        <v>56</v>
      </c>
      <c r="J9" s="1" t="e">
        <f t="shared" ref="J9:J11" si="3">D9*I9*E9/1000</f>
        <v>#VALUE!</v>
      </c>
      <c r="K9" s="3" t="e">
        <f t="shared" si="1"/>
        <v>#VALUE!</v>
      </c>
    </row>
    <row r="10" spans="1:11" x14ac:dyDescent="0.25">
      <c r="B10" s="1" t="s">
        <v>25</v>
      </c>
      <c r="C10" s="1" t="s">
        <v>26</v>
      </c>
      <c r="D10" s="1">
        <v>1</v>
      </c>
      <c r="E10" s="1">
        <v>100</v>
      </c>
      <c r="F10" s="1">
        <v>1000</v>
      </c>
      <c r="G10" s="1">
        <f t="shared" si="2"/>
        <v>100000</v>
      </c>
      <c r="H10" s="1">
        <f t="shared" si="0"/>
        <v>100</v>
      </c>
      <c r="I10" s="2" t="s">
        <v>56</v>
      </c>
      <c r="J10" s="1" t="e">
        <f t="shared" si="3"/>
        <v>#VALUE!</v>
      </c>
      <c r="K10" s="3" t="e">
        <f t="shared" si="1"/>
        <v>#VALUE!</v>
      </c>
    </row>
    <row r="11" spans="1:11" x14ac:dyDescent="0.25">
      <c r="B11" s="1" t="s">
        <v>23</v>
      </c>
      <c r="C11" s="1" t="s">
        <v>22</v>
      </c>
      <c r="D11" s="1">
        <v>1</v>
      </c>
      <c r="E11" s="1">
        <v>350</v>
      </c>
      <c r="F11" s="1">
        <v>1000</v>
      </c>
      <c r="G11" s="1">
        <f t="shared" si="2"/>
        <v>350000</v>
      </c>
      <c r="H11" s="1">
        <f t="shared" si="0"/>
        <v>350</v>
      </c>
      <c r="I11" s="2" t="s">
        <v>56</v>
      </c>
      <c r="J11" s="1" t="e">
        <f t="shared" si="3"/>
        <v>#VALUE!</v>
      </c>
      <c r="K11" s="3" t="e">
        <f t="shared" si="1"/>
        <v>#VALUE!</v>
      </c>
    </row>
    <row r="12" spans="1:11" x14ac:dyDescent="0.25">
      <c r="B12" s="5" t="s">
        <v>38</v>
      </c>
      <c r="H12" s="5">
        <f>SUM(H4:H11)</f>
        <v>3957.9969999999998</v>
      </c>
      <c r="I12" s="5"/>
      <c r="J12" s="5" t="e">
        <f>SUM(J4:J11)</f>
        <v>#VALUE!</v>
      </c>
      <c r="K12" s="6" t="e">
        <f t="shared" si="1"/>
        <v>#VALUE!</v>
      </c>
    </row>
    <row r="13" spans="1:11" x14ac:dyDescent="0.25">
      <c r="K13" s="3"/>
    </row>
    <row r="14" spans="1:11" x14ac:dyDescent="0.25">
      <c r="B14" s="5" t="s">
        <v>29</v>
      </c>
    </row>
    <row r="15" spans="1:11" x14ac:dyDescent="0.25">
      <c r="B15" s="1" t="s">
        <v>27</v>
      </c>
      <c r="D15" s="1">
        <v>10</v>
      </c>
      <c r="E15" s="1">
        <v>115</v>
      </c>
      <c r="F15" s="1">
        <v>1000</v>
      </c>
      <c r="G15" s="1">
        <f t="shared" ref="G15:G23" si="4">D15*E15</f>
        <v>1150</v>
      </c>
      <c r="H15" s="1">
        <f t="shared" ref="H15:H23" si="5">D15*E15*F15/1000</f>
        <v>1150</v>
      </c>
      <c r="I15" s="2" t="s">
        <v>56</v>
      </c>
      <c r="J15" s="1" t="e">
        <f t="shared" ref="J15" si="6">D15*I15*E15/1000</f>
        <v>#VALUE!</v>
      </c>
      <c r="K15" s="3" t="e">
        <f t="shared" ref="K15" si="7">(J15-H15)/J15</f>
        <v>#VALUE!</v>
      </c>
    </row>
    <row r="16" spans="1:11" x14ac:dyDescent="0.25">
      <c r="B16" s="1" t="s">
        <v>30</v>
      </c>
      <c r="D16" s="1">
        <v>10</v>
      </c>
      <c r="E16" s="1">
        <v>115</v>
      </c>
      <c r="F16" s="1">
        <v>1000</v>
      </c>
      <c r="G16" s="1">
        <f t="shared" si="4"/>
        <v>1150</v>
      </c>
      <c r="H16" s="1">
        <f t="shared" si="5"/>
        <v>1150</v>
      </c>
      <c r="I16" s="2" t="s">
        <v>56</v>
      </c>
      <c r="J16" s="1" t="e">
        <f t="shared" ref="J16" si="8">D16*I16*E16/1000</f>
        <v>#VALUE!</v>
      </c>
      <c r="K16" s="3" t="e">
        <f t="shared" ref="K16" si="9">(J16-H16)/J16</f>
        <v>#VALUE!</v>
      </c>
    </row>
    <row r="17" spans="1:11" x14ac:dyDescent="0.25">
      <c r="B17" s="1" t="s">
        <v>34</v>
      </c>
      <c r="D17" s="1">
        <v>4</v>
      </c>
      <c r="E17" s="1">
        <v>115</v>
      </c>
      <c r="F17" s="1">
        <v>1000</v>
      </c>
      <c r="G17" s="1">
        <f t="shared" si="4"/>
        <v>460</v>
      </c>
      <c r="H17" s="1">
        <f t="shared" si="5"/>
        <v>460</v>
      </c>
      <c r="I17" s="2" t="s">
        <v>56</v>
      </c>
      <c r="J17" s="1" t="e">
        <f t="shared" ref="J17" si="10">D17*I17*E17/1000</f>
        <v>#VALUE!</v>
      </c>
      <c r="K17" s="3" t="e">
        <f t="shared" ref="K17" si="11">(J17-H17)/J17</f>
        <v>#VALUE!</v>
      </c>
    </row>
    <row r="18" spans="1:11" x14ac:dyDescent="0.25">
      <c r="B18" s="1" t="s">
        <v>31</v>
      </c>
      <c r="D18" s="1">
        <v>15</v>
      </c>
      <c r="E18" s="1">
        <v>115</v>
      </c>
      <c r="F18" s="1">
        <v>1000</v>
      </c>
      <c r="G18" s="1">
        <f t="shared" si="4"/>
        <v>1725</v>
      </c>
      <c r="H18" s="1">
        <f t="shared" si="5"/>
        <v>1725</v>
      </c>
      <c r="I18" s="2" t="s">
        <v>56</v>
      </c>
      <c r="J18" s="1" t="e">
        <f t="shared" ref="J18" si="12">D18*I18*E18/1000</f>
        <v>#VALUE!</v>
      </c>
      <c r="K18" s="3" t="e">
        <f t="shared" ref="K18" si="13">(J18-H18)/J18</f>
        <v>#VALUE!</v>
      </c>
    </row>
    <row r="19" spans="1:11" x14ac:dyDescent="0.25">
      <c r="B19" s="1" t="s">
        <v>32</v>
      </c>
      <c r="D19" s="1">
        <v>15</v>
      </c>
      <c r="E19" s="1">
        <v>115</v>
      </c>
      <c r="F19" s="1">
        <v>1000</v>
      </c>
      <c r="G19" s="1">
        <f t="shared" si="4"/>
        <v>1725</v>
      </c>
      <c r="H19" s="1">
        <f t="shared" si="5"/>
        <v>1725</v>
      </c>
      <c r="I19" s="2" t="s">
        <v>56</v>
      </c>
      <c r="J19" s="1" t="e">
        <f t="shared" ref="J19" si="14">D19*I19*E19/1000</f>
        <v>#VALUE!</v>
      </c>
      <c r="K19" s="3" t="e">
        <f t="shared" ref="K19" si="15">(J19-H19)/J19</f>
        <v>#VALUE!</v>
      </c>
    </row>
    <row r="20" spans="1:11" x14ac:dyDescent="0.25">
      <c r="B20" s="1" t="s">
        <v>35</v>
      </c>
      <c r="D20" s="1">
        <v>4</v>
      </c>
      <c r="E20" s="1">
        <v>200</v>
      </c>
      <c r="F20" s="1">
        <v>1000</v>
      </c>
      <c r="G20" s="1">
        <f t="shared" si="4"/>
        <v>800</v>
      </c>
      <c r="H20" s="1">
        <f t="shared" si="5"/>
        <v>800</v>
      </c>
      <c r="I20" s="2" t="s">
        <v>56</v>
      </c>
      <c r="J20" s="1" t="e">
        <f t="shared" ref="J20" si="16">D20*I20*E20/1000</f>
        <v>#VALUE!</v>
      </c>
      <c r="K20" s="3" t="e">
        <f t="shared" ref="K20" si="17">(J20-H20)/J20</f>
        <v>#VALUE!</v>
      </c>
    </row>
    <row r="21" spans="1:11" x14ac:dyDescent="0.25">
      <c r="B21" s="1" t="s">
        <v>36</v>
      </c>
      <c r="D21" s="1">
        <v>3</v>
      </c>
      <c r="E21" s="1">
        <v>120</v>
      </c>
      <c r="F21" s="1">
        <v>1000</v>
      </c>
      <c r="G21" s="1">
        <f t="shared" si="4"/>
        <v>360</v>
      </c>
      <c r="H21" s="1">
        <f t="shared" si="5"/>
        <v>360</v>
      </c>
      <c r="I21" s="2" t="s">
        <v>56</v>
      </c>
      <c r="J21" s="1" t="e">
        <f t="shared" ref="J21:J22" si="18">D21*I21*E21/1000</f>
        <v>#VALUE!</v>
      </c>
      <c r="K21" s="3" t="e">
        <f t="shared" ref="K21:K22" si="19">(J21-H21)/J21</f>
        <v>#VALUE!</v>
      </c>
    </row>
    <row r="22" spans="1:11" x14ac:dyDescent="0.25">
      <c r="B22" s="1" t="s">
        <v>37</v>
      </c>
      <c r="D22" s="1">
        <v>10</v>
      </c>
      <c r="E22" s="1">
        <v>115</v>
      </c>
      <c r="F22" s="1">
        <v>1000</v>
      </c>
      <c r="G22" s="1">
        <f t="shared" si="4"/>
        <v>1150</v>
      </c>
      <c r="H22" s="1">
        <f t="shared" si="5"/>
        <v>1150</v>
      </c>
      <c r="I22" s="2" t="s">
        <v>56</v>
      </c>
      <c r="J22" s="1" t="e">
        <f t="shared" si="18"/>
        <v>#VALUE!</v>
      </c>
      <c r="K22" s="3" t="e">
        <f t="shared" si="19"/>
        <v>#VALUE!</v>
      </c>
    </row>
    <row r="23" spans="1:11" x14ac:dyDescent="0.25">
      <c r="B23" s="1" t="s">
        <v>33</v>
      </c>
      <c r="D23" s="1">
        <v>20</v>
      </c>
      <c r="E23" s="1">
        <v>115</v>
      </c>
      <c r="F23" s="1">
        <v>1000</v>
      </c>
      <c r="G23" s="1">
        <f t="shared" si="4"/>
        <v>2300</v>
      </c>
      <c r="H23" s="1">
        <f t="shared" si="5"/>
        <v>2300</v>
      </c>
      <c r="I23" s="2" t="s">
        <v>56</v>
      </c>
      <c r="J23" s="1" t="e">
        <f t="shared" ref="J23" si="20">D23*I23*E23/1000</f>
        <v>#VALUE!</v>
      </c>
      <c r="K23" s="3" t="e">
        <f t="shared" ref="K23" si="21">(J23-H23)/J23</f>
        <v>#VALUE!</v>
      </c>
    </row>
    <row r="24" spans="1:11" s="5" customFormat="1" x14ac:dyDescent="0.25">
      <c r="B24" s="5" t="s">
        <v>39</v>
      </c>
      <c r="H24" s="5">
        <f>SUM(H14:H23)</f>
        <v>10820</v>
      </c>
      <c r="J24" s="5" t="e">
        <f>SUM(J14:J23)</f>
        <v>#VALUE!</v>
      </c>
      <c r="K24" s="6" t="e">
        <f t="shared" ref="K24:K26" si="22">(J24-H24)/J24</f>
        <v>#VALUE!</v>
      </c>
    </row>
    <row r="26" spans="1:11" x14ac:dyDescent="0.25">
      <c r="B26" s="5" t="s">
        <v>40</v>
      </c>
      <c r="C26" s="5"/>
      <c r="D26" s="5"/>
      <c r="E26" s="5"/>
      <c r="F26" s="5"/>
      <c r="G26" s="5"/>
      <c r="H26" s="5">
        <f>H12+H24</f>
        <v>14777.996999999999</v>
      </c>
      <c r="I26" s="5"/>
      <c r="J26" s="5" t="e">
        <f>J12+J24</f>
        <v>#VALUE!</v>
      </c>
      <c r="K26" s="6" t="e">
        <f t="shared" si="22"/>
        <v>#VALUE!</v>
      </c>
    </row>
    <row r="29" spans="1:11" x14ac:dyDescent="0.25">
      <c r="A29" s="5" t="s">
        <v>41</v>
      </c>
    </row>
    <row r="30" spans="1:11" x14ac:dyDescent="0.25">
      <c r="A30" s="5"/>
    </row>
    <row r="31" spans="1:11" x14ac:dyDescent="0.25">
      <c r="A31" s="5"/>
      <c r="B31" s="1" t="s">
        <v>46</v>
      </c>
      <c r="D31" s="1">
        <v>1</v>
      </c>
      <c r="E31" s="1">
        <v>1500</v>
      </c>
      <c r="F31" s="1">
        <v>1000</v>
      </c>
      <c r="G31" s="1">
        <f>D31*E31</f>
        <v>1500</v>
      </c>
      <c r="H31" s="1">
        <f>D31*E31*F31/1000</f>
        <v>1500</v>
      </c>
      <c r="I31" s="2" t="s">
        <v>56</v>
      </c>
      <c r="J31" s="1" t="e">
        <f t="shared" ref="J31" si="23">D31*I31*E31/1000</f>
        <v>#VALUE!</v>
      </c>
      <c r="K31" s="3" t="e">
        <f t="shared" ref="K31" si="24">(J31-H31)/J31</f>
        <v>#VALUE!</v>
      </c>
    </row>
    <row r="32" spans="1:11" x14ac:dyDescent="0.25">
      <c r="A32" s="5"/>
      <c r="B32" s="1" t="s">
        <v>45</v>
      </c>
      <c r="D32" s="1">
        <v>1</v>
      </c>
      <c r="E32" s="1">
        <v>3448</v>
      </c>
      <c r="F32" s="1">
        <v>10</v>
      </c>
      <c r="G32" s="1">
        <f>D32*E32</f>
        <v>3448</v>
      </c>
      <c r="H32" s="1">
        <f>D32*E32*F32/1000</f>
        <v>34.479999999999997</v>
      </c>
      <c r="I32" s="2" t="s">
        <v>56</v>
      </c>
      <c r="J32" s="1" t="e">
        <f t="shared" ref="J32" si="25">D32*I32*E32/1000</f>
        <v>#VALUE!</v>
      </c>
      <c r="K32" s="3" t="e">
        <f t="shared" ref="K32:K33" si="26">(J32-H32)/J32</f>
        <v>#VALUE!</v>
      </c>
    </row>
    <row r="33" spans="1:11 16384:16384" x14ac:dyDescent="0.25">
      <c r="B33" s="5" t="s">
        <v>38</v>
      </c>
      <c r="H33" s="5">
        <f>SUM(H31:H32)</f>
        <v>1534.48</v>
      </c>
      <c r="I33" s="5"/>
      <c r="J33" s="5" t="e">
        <f>SUM(J31:J32)</f>
        <v>#VALUE!</v>
      </c>
      <c r="K33" s="6" t="e">
        <f t="shared" si="26"/>
        <v>#VALUE!</v>
      </c>
      <c r="XFD33" s="3" t="e">
        <f>SUM(K33)</f>
        <v>#VALUE!</v>
      </c>
    </row>
    <row r="34" spans="1:11 16384:16384" x14ac:dyDescent="0.25">
      <c r="A34" s="5"/>
    </row>
    <row r="35" spans="1:11 16384:16384" x14ac:dyDescent="0.25">
      <c r="A35" s="5"/>
      <c r="B35" s="5" t="s">
        <v>29</v>
      </c>
    </row>
    <row r="36" spans="1:11 16384:16384" x14ac:dyDescent="0.25">
      <c r="B36" s="1" t="s">
        <v>42</v>
      </c>
      <c r="D36" s="1">
        <v>80</v>
      </c>
      <c r="E36" s="1">
        <v>115</v>
      </c>
      <c r="F36" s="1">
        <v>1000</v>
      </c>
      <c r="G36" s="1">
        <f>D36*E36</f>
        <v>9200</v>
      </c>
      <c r="H36" s="1">
        <f>D36*E36*F36/1000</f>
        <v>9200</v>
      </c>
      <c r="I36" s="2" t="s">
        <v>56</v>
      </c>
      <c r="J36" s="1" t="e">
        <f t="shared" ref="J36" si="27">D36*I36*E36/1000</f>
        <v>#VALUE!</v>
      </c>
      <c r="K36" s="3" t="e">
        <f t="shared" ref="K36" si="28">(J36-H36)/J36</f>
        <v>#VALUE!</v>
      </c>
    </row>
    <row r="37" spans="1:11 16384:16384" x14ac:dyDescent="0.25">
      <c r="B37" s="1" t="s">
        <v>43</v>
      </c>
      <c r="D37" s="1">
        <v>1</v>
      </c>
      <c r="E37" s="1">
        <v>800</v>
      </c>
      <c r="F37" s="1">
        <v>1000</v>
      </c>
      <c r="G37" s="1">
        <v>800</v>
      </c>
      <c r="H37" s="1">
        <f>D37*E37*F37/1000</f>
        <v>800</v>
      </c>
      <c r="I37" s="2" t="s">
        <v>56</v>
      </c>
      <c r="J37" s="1" t="e">
        <f t="shared" ref="J37" si="29">D37*I37*E37/1000</f>
        <v>#VALUE!</v>
      </c>
      <c r="K37" s="3" t="e">
        <f t="shared" ref="K37:K39" si="30">(J37-H37)/J37</f>
        <v>#VALUE!</v>
      </c>
    </row>
    <row r="38" spans="1:11 16384:16384" x14ac:dyDescent="0.25">
      <c r="A38" s="5"/>
      <c r="B38" s="1" t="s">
        <v>44</v>
      </c>
      <c r="D38" s="1">
        <v>20</v>
      </c>
      <c r="E38" s="1">
        <v>115</v>
      </c>
      <c r="F38" s="1">
        <v>1000</v>
      </c>
      <c r="G38" s="1">
        <f>D38*E38</f>
        <v>2300</v>
      </c>
      <c r="H38" s="1">
        <f>D38*E38*F38/1000</f>
        <v>2300</v>
      </c>
      <c r="I38" s="2" t="s">
        <v>56</v>
      </c>
      <c r="J38" s="1" t="e">
        <f>D38*I38*E38/1000</f>
        <v>#VALUE!</v>
      </c>
      <c r="K38" s="3" t="e">
        <f>(J38-H38)/J38</f>
        <v>#VALUE!</v>
      </c>
    </row>
    <row r="39" spans="1:11 16384:16384" s="5" customFormat="1" x14ac:dyDescent="0.25">
      <c r="B39" s="5" t="s">
        <v>39</v>
      </c>
      <c r="H39" s="5">
        <f>SUM(H36:H38)</f>
        <v>12300</v>
      </c>
      <c r="J39" s="5" t="e">
        <f>SUM(J36:J38)</f>
        <v>#VALUE!</v>
      </c>
      <c r="K39" s="6" t="e">
        <f t="shared" si="30"/>
        <v>#VALUE!</v>
      </c>
    </row>
    <row r="41" spans="1:11 16384:16384" x14ac:dyDescent="0.25">
      <c r="B41" s="5" t="s">
        <v>40</v>
      </c>
      <c r="C41" s="5"/>
      <c r="D41" s="5"/>
      <c r="E41" s="5"/>
      <c r="F41" s="5"/>
      <c r="G41" s="5"/>
      <c r="H41" s="5">
        <f>H33+H39</f>
        <v>13834.48</v>
      </c>
      <c r="I41" s="5"/>
      <c r="J41" s="5" t="e">
        <f>J33+J39</f>
        <v>#VALUE!</v>
      </c>
      <c r="K41" s="6" t="e">
        <f t="shared" ref="K41" si="31">(J41-H41)/J41</f>
        <v>#VALUE!</v>
      </c>
    </row>
    <row r="43" spans="1:11 16384:16384" x14ac:dyDescent="0.25">
      <c r="B43" s="5" t="s">
        <v>50</v>
      </c>
      <c r="J43" s="5">
        <v>3875</v>
      </c>
    </row>
    <row r="45" spans="1:11 16384:16384" x14ac:dyDescent="0.25">
      <c r="A45" s="5" t="s">
        <v>47</v>
      </c>
    </row>
    <row r="47" spans="1:11 16384:16384" x14ac:dyDescent="0.25">
      <c r="B47" s="1" t="s">
        <v>48</v>
      </c>
      <c r="D47" s="1">
        <v>1</v>
      </c>
      <c r="E47" s="1">
        <v>18576</v>
      </c>
      <c r="F47" s="1">
        <v>1000</v>
      </c>
      <c r="G47" s="1">
        <f>D47*E47</f>
        <v>18576</v>
      </c>
      <c r="H47" s="1">
        <f>D47*E47*F47/1000</f>
        <v>18576</v>
      </c>
      <c r="I47" s="2" t="s">
        <v>56</v>
      </c>
      <c r="J47" s="1" t="e">
        <f>D47*I47*E47/1000</f>
        <v>#VALUE!</v>
      </c>
      <c r="K47" s="3" t="e">
        <f>(J47-H47)/J47</f>
        <v>#VALUE!</v>
      </c>
    </row>
    <row r="48" spans="1:11 16384:16384" x14ac:dyDescent="0.25">
      <c r="B48" s="1" t="s">
        <v>49</v>
      </c>
      <c r="D48" s="1">
        <v>1</v>
      </c>
      <c r="E48" s="1">
        <f>E47*0.15</f>
        <v>2786.4</v>
      </c>
      <c r="F48" s="1">
        <v>1000</v>
      </c>
      <c r="G48" s="1">
        <f>D48*E48</f>
        <v>2786.4</v>
      </c>
      <c r="H48" s="1">
        <f>D48*E48*F48/1000</f>
        <v>2786.4</v>
      </c>
      <c r="I48" s="2" t="s">
        <v>56</v>
      </c>
      <c r="J48" s="1" t="e">
        <f>D48*I48*E48/1000</f>
        <v>#VALUE!</v>
      </c>
      <c r="K48" s="3" t="e">
        <f>(J48-H48)/J48</f>
        <v>#VALUE!</v>
      </c>
    </row>
    <row r="49" spans="1:11" x14ac:dyDescent="0.25">
      <c r="B49" s="5" t="s">
        <v>40</v>
      </c>
      <c r="C49" s="5"/>
      <c r="D49" s="5"/>
      <c r="E49" s="5"/>
      <c r="F49" s="5"/>
      <c r="G49" s="5"/>
      <c r="H49" s="5">
        <f>SUM(H47:H48)</f>
        <v>21362.400000000001</v>
      </c>
      <c r="I49" s="5"/>
      <c r="J49" s="5" t="e">
        <f>SUM(J47:J48)</f>
        <v>#VALUE!</v>
      </c>
      <c r="K49" s="6" t="e">
        <f t="shared" ref="K49" si="32">(J49-H49)/J49</f>
        <v>#VALUE!</v>
      </c>
    </row>
    <row r="51" spans="1:11" x14ac:dyDescent="0.25">
      <c r="B51" s="1" t="s">
        <v>51</v>
      </c>
      <c r="D51" s="1">
        <v>96</v>
      </c>
      <c r="E51" s="1">
        <v>22</v>
      </c>
      <c r="F51" s="1">
        <v>1000</v>
      </c>
      <c r="G51" s="1">
        <f>D51*E51</f>
        <v>2112</v>
      </c>
      <c r="H51" s="1">
        <f>D51*E51*F51/1000</f>
        <v>2112</v>
      </c>
      <c r="I51" s="2" t="s">
        <v>56</v>
      </c>
      <c r="J51" s="1" t="e">
        <f>D51*I51*E51/1000</f>
        <v>#VALUE!</v>
      </c>
      <c r="K51" s="3" t="e">
        <f>(J51-H51)/J51</f>
        <v>#VALUE!</v>
      </c>
    </row>
    <row r="54" spans="1:11" x14ac:dyDescent="0.25">
      <c r="A54" s="5" t="s">
        <v>55</v>
      </c>
    </row>
    <row r="55" spans="1:11" x14ac:dyDescent="0.25">
      <c r="B55" s="1" t="s">
        <v>52</v>
      </c>
      <c r="D55" s="1">
        <v>1</v>
      </c>
      <c r="E55" s="1">
        <v>1414</v>
      </c>
      <c r="F55" s="1">
        <v>300</v>
      </c>
      <c r="G55" s="1">
        <f t="shared" ref="G55:G60" si="33">D55*E55</f>
        <v>1414</v>
      </c>
      <c r="H55" s="1">
        <f t="shared" ref="H55:H60" si="34">D55*E55*F55/1000</f>
        <v>424.2</v>
      </c>
      <c r="I55" s="2" t="s">
        <v>56</v>
      </c>
      <c r="J55" s="1" t="e">
        <f>D55*I55*E55/1000</f>
        <v>#VALUE!</v>
      </c>
      <c r="K55" s="3" t="e">
        <f>(J55-H55)/J55</f>
        <v>#VALUE!</v>
      </c>
    </row>
    <row r="56" spans="1:11" x14ac:dyDescent="0.25">
      <c r="B56" s="1" t="s">
        <v>53</v>
      </c>
      <c r="D56" s="1">
        <v>16</v>
      </c>
      <c r="E56" s="1">
        <v>115</v>
      </c>
      <c r="F56" s="1">
        <v>1000</v>
      </c>
      <c r="G56" s="1">
        <f t="shared" si="33"/>
        <v>1840</v>
      </c>
      <c r="H56" s="1">
        <f t="shared" si="34"/>
        <v>1840</v>
      </c>
      <c r="I56" s="2" t="s">
        <v>56</v>
      </c>
      <c r="J56" s="1" t="e">
        <f>D56*I56*E56/1000</f>
        <v>#VALUE!</v>
      </c>
      <c r="K56" s="3" t="e">
        <f>(J56-H56)/J56</f>
        <v>#VALUE!</v>
      </c>
    </row>
    <row r="57" spans="1:11" x14ac:dyDescent="0.25">
      <c r="B57" s="1" t="s">
        <v>54</v>
      </c>
      <c r="D57" s="1">
        <v>20</v>
      </c>
      <c r="E57" s="1">
        <v>115</v>
      </c>
      <c r="F57" s="1">
        <v>1000</v>
      </c>
      <c r="G57" s="1">
        <f t="shared" si="33"/>
        <v>2300</v>
      </c>
      <c r="H57" s="1">
        <f t="shared" si="34"/>
        <v>2300</v>
      </c>
      <c r="I57" s="2" t="s">
        <v>56</v>
      </c>
      <c r="J57" s="1" t="e">
        <f>D57*I57*E57/1000</f>
        <v>#VALUE!</v>
      </c>
      <c r="K57" s="3" t="e">
        <f>(J57-H57)/J57</f>
        <v>#VALUE!</v>
      </c>
    </row>
    <row r="58" spans="1:11" x14ac:dyDescent="0.25">
      <c r="B58" s="1" t="s">
        <v>35</v>
      </c>
      <c r="D58" s="1">
        <v>2</v>
      </c>
      <c r="E58" s="1">
        <v>200</v>
      </c>
      <c r="F58" s="1">
        <v>1000</v>
      </c>
      <c r="G58" s="1">
        <f t="shared" si="33"/>
        <v>400</v>
      </c>
      <c r="H58" s="1">
        <f t="shared" si="34"/>
        <v>400</v>
      </c>
      <c r="I58" s="2" t="s">
        <v>56</v>
      </c>
      <c r="J58" s="1" t="e">
        <f t="shared" ref="J58:J60" si="35">D58*I58*E58/1000</f>
        <v>#VALUE!</v>
      </c>
      <c r="K58" s="3" t="e">
        <f t="shared" ref="K58:K60" si="36">(J58-H58)/J58</f>
        <v>#VALUE!</v>
      </c>
    </row>
    <row r="59" spans="1:11" x14ac:dyDescent="0.25">
      <c r="B59" s="1" t="s">
        <v>36</v>
      </c>
      <c r="D59" s="1">
        <v>2</v>
      </c>
      <c r="E59" s="1">
        <v>120</v>
      </c>
      <c r="F59" s="1">
        <v>1000</v>
      </c>
      <c r="G59" s="1">
        <f t="shared" si="33"/>
        <v>240</v>
      </c>
      <c r="H59" s="1">
        <f t="shared" si="34"/>
        <v>240</v>
      </c>
      <c r="I59" s="2" t="s">
        <v>56</v>
      </c>
      <c r="J59" s="1" t="e">
        <f t="shared" si="35"/>
        <v>#VALUE!</v>
      </c>
      <c r="K59" s="3" t="e">
        <f t="shared" si="36"/>
        <v>#VALUE!</v>
      </c>
    </row>
    <row r="60" spans="1:11" x14ac:dyDescent="0.25">
      <c r="B60" s="1" t="s">
        <v>44</v>
      </c>
      <c r="D60" s="1">
        <v>10</v>
      </c>
      <c r="E60" s="1">
        <v>115</v>
      </c>
      <c r="F60" s="1">
        <v>1000</v>
      </c>
      <c r="G60" s="1">
        <f t="shared" si="33"/>
        <v>1150</v>
      </c>
      <c r="H60" s="1">
        <f t="shared" si="34"/>
        <v>1150</v>
      </c>
      <c r="I60" s="2" t="s">
        <v>56</v>
      </c>
      <c r="J60" s="1" t="e">
        <f t="shared" si="35"/>
        <v>#VALUE!</v>
      </c>
      <c r="K60" s="3" t="e">
        <f t="shared" si="36"/>
        <v>#VALUE!</v>
      </c>
    </row>
    <row r="61" spans="1:11" x14ac:dyDescent="0.25">
      <c r="B61" s="5" t="s">
        <v>40</v>
      </c>
      <c r="C61" s="5"/>
      <c r="D61" s="5"/>
      <c r="E61" s="5"/>
      <c r="F61" s="5"/>
      <c r="G61" s="5"/>
      <c r="H61" s="5">
        <f>SUM(H55:H60)</f>
        <v>6354.2</v>
      </c>
      <c r="I61" s="5"/>
      <c r="J61" s="5" t="e">
        <f>SUM(J55:J60)</f>
        <v>#VALUE!</v>
      </c>
      <c r="K61" s="6" t="e">
        <f t="shared" ref="K61" si="37">(J61-H61)/J61</f>
        <v>#VALUE!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Perrin François</cp:lastModifiedBy>
  <dcterms:created xsi:type="dcterms:W3CDTF">2014-11-25T09:32:37Z</dcterms:created>
  <dcterms:modified xsi:type="dcterms:W3CDTF">2020-04-22T15:48:49Z</dcterms:modified>
</cp:coreProperties>
</file>